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ayra Martinez\Desktop\MAYRA\CLIENTES\MOTORALMOR\VEHICULOS\2019-2020\"/>
    </mc:Choice>
  </mc:AlternateContent>
  <bookViews>
    <workbookView xWindow="0" yWindow="0" windowWidth="20490" windowHeight="7755" activeTab="1"/>
  </bookViews>
  <sheets>
    <sheet name="TR IMP Y INTERNO" sheetId="3" r:id="rId1"/>
    <sheet name="VEHICULOS" sheetId="4" r:id="rId2"/>
    <sheet name="DEDUCIBLES VH" sheetId="5" r:id="rId3"/>
    <sheet name="coberturas vh" sheetId="7" r:id="rId4"/>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42" i="4" l="1"/>
  <c r="K43" i="4"/>
  <c r="K41" i="4"/>
  <c r="I41" i="4"/>
  <c r="G41" i="4"/>
  <c r="G42" i="4"/>
  <c r="I42" i="4" s="1"/>
  <c r="G43" i="4"/>
  <c r="I43" i="4" s="1"/>
  <c r="G44" i="4"/>
  <c r="I44" i="4" s="1"/>
  <c r="K40" i="4"/>
  <c r="I40" i="4"/>
  <c r="G40" i="4"/>
  <c r="K39" i="4"/>
  <c r="I39" i="4"/>
  <c r="G39" i="4"/>
  <c r="K38" i="4"/>
  <c r="I38" i="4"/>
  <c r="G38" i="4"/>
  <c r="K37" i="4"/>
  <c r="I37" i="4"/>
  <c r="G37" i="4"/>
  <c r="K36" i="4"/>
  <c r="I36" i="4"/>
  <c r="G36" i="4"/>
  <c r="K35" i="4"/>
  <c r="I35" i="4"/>
  <c r="K6" i="4"/>
  <c r="K7" i="4"/>
  <c r="K8" i="4"/>
  <c r="K5" i="4"/>
  <c r="I6" i="4"/>
  <c r="I7" i="4"/>
  <c r="I8" i="4"/>
  <c r="I5" i="4"/>
  <c r="G35" i="4"/>
  <c r="K44" i="4" l="1"/>
  <c r="I45" i="4"/>
  <c r="K45" i="4"/>
  <c r="K46" i="4" s="1"/>
  <c r="G6" i="4"/>
  <c r="G7" i="4"/>
  <c r="G8" i="4"/>
  <c r="G5" i="4"/>
  <c r="K47" i="4" l="1"/>
  <c r="K49" i="4" s="1"/>
  <c r="K50" i="4" s="1"/>
  <c r="K51" i="4" s="1"/>
  <c r="I46" i="4"/>
  <c r="I47" i="4"/>
  <c r="I49" i="4" l="1"/>
  <c r="I50" i="4" s="1"/>
  <c r="I51" i="4" s="1"/>
  <c r="K9" i="4"/>
  <c r="K11" i="4"/>
  <c r="K10" i="4"/>
  <c r="I9" i="4"/>
  <c r="I10" i="4" l="1"/>
  <c r="I11" i="4"/>
  <c r="I13" i="4" l="1"/>
  <c r="I14" i="4" s="1"/>
  <c r="I15" i="4" s="1"/>
  <c r="K13" i="4"/>
  <c r="K14" i="4" l="1"/>
  <c r="K15" i="4" s="1"/>
</calcChain>
</file>

<file path=xl/sharedStrings.xml><?xml version="1.0" encoding="utf-8"?>
<sst xmlns="http://schemas.openxmlformats.org/spreadsheetml/2006/main" count="302" uniqueCount="150">
  <si>
    <t>TASA</t>
  </si>
  <si>
    <t>PRIMA</t>
  </si>
  <si>
    <t>AIG METROPOLITANA</t>
  </si>
  <si>
    <t>SUPER DE BANCOS 3,50%</t>
  </si>
  <si>
    <t>SEGURO CAMPESINO 0,50%</t>
  </si>
  <si>
    <t>DERECHO DE EMISION</t>
  </si>
  <si>
    <t>BASE IMPONIBLE</t>
  </si>
  <si>
    <t>IVA 12%</t>
  </si>
  <si>
    <t>RIESGO</t>
  </si>
  <si>
    <t>%</t>
  </si>
  <si>
    <t>MÍNIMO</t>
  </si>
  <si>
    <t>Responsabilidad Civil</t>
  </si>
  <si>
    <t>MODALIDAD</t>
  </si>
  <si>
    <t>MOVILIZACION ANUAL</t>
  </si>
  <si>
    <t>TIPO DE COBERTURA</t>
  </si>
  <si>
    <t>Incluyendo 60 dias calendario de permanencia en aduanas, incluye guerra, motin y huelga</t>
  </si>
  <si>
    <t>BASE DE VALORACION</t>
  </si>
  <si>
    <t>AMBITO GEOGRAFITO</t>
  </si>
  <si>
    <t>MEDIOS DE TRANSPORTE</t>
  </si>
  <si>
    <t>DEDUCIBLE</t>
  </si>
  <si>
    <t>Otras coberturas</t>
  </si>
  <si>
    <t>Cobertura nocturna</t>
  </si>
  <si>
    <t>EXCLUSION DE PAISES</t>
  </si>
  <si>
    <t>Cuba, Iran, Irak, Corea del Norte, Afganista, Birmania, Abdhazia, Algeria, Angola, Armenia, Azervajan, Boznia, Herzegovina, Burndi, Camboya, Croacia, Eritria.</t>
  </si>
  <si>
    <t>No</t>
  </si>
  <si>
    <t>PLACA</t>
  </si>
  <si>
    <t>MARCA</t>
  </si>
  <si>
    <t xml:space="preserve">MODELO </t>
  </si>
  <si>
    <t>AÑO</t>
  </si>
  <si>
    <t xml:space="preserve">VALOR </t>
  </si>
  <si>
    <t>EXTRAS</t>
  </si>
  <si>
    <t>TOTAL VALOR ASEGURADO</t>
  </si>
  <si>
    <t>HINO</t>
  </si>
  <si>
    <t>TOYOTA</t>
  </si>
  <si>
    <t>PRIMA TOTAL</t>
  </si>
  <si>
    <t>PRIMA NETA TOTAL</t>
  </si>
  <si>
    <t>CHUBB SEGUROS</t>
  </si>
  <si>
    <t>APLICADO EN</t>
  </si>
  <si>
    <t>PERDIDA PARCIAL</t>
  </si>
  <si>
    <t>PERDIDA TOTALES</t>
  </si>
  <si>
    <t>PERDIDA TOTAL CON HUNTER</t>
  </si>
  <si>
    <t>PERDIDA TOTAL SIN HUNTER</t>
  </si>
  <si>
    <t>CHUBB SESGUROS</t>
  </si>
  <si>
    <t>Si</t>
  </si>
  <si>
    <t>VEHICULOS</t>
  </si>
  <si>
    <t>Todo riesgo</t>
  </si>
  <si>
    <t>Muerte accidental</t>
  </si>
  <si>
    <t>Gastos médicos</t>
  </si>
  <si>
    <t>Asistencia vehicular</t>
  </si>
  <si>
    <t>gastos de grúa</t>
  </si>
  <si>
    <t>Asistencia Juridica</t>
  </si>
  <si>
    <t>AIG  METROPOLITANA</t>
  </si>
  <si>
    <t>Autosustituto</t>
  </si>
  <si>
    <t>Billetera protegida</t>
  </si>
  <si>
    <t>Documentos  protegidos</t>
  </si>
  <si>
    <t>AIG METROPOLITANA CONDICIONES DE RENOVACION</t>
  </si>
  <si>
    <t>Abierta :  Transporte Importaciones facturacion por cada aplicación</t>
  </si>
  <si>
    <t>Abzkhazia, Afganistan, Albania, Algeria, Angola, Armenia, Azerbajan, Balcanes-Bielorusia,   Balcanes- Bosnia, Balcanes-Bulgaria, Balcanes-Eslovenia, Balcanes-Herzegovina, Balcanes-Kosovo, Balcanes- Macedonia, Balcanes-Rumania,   Burma (Nyammar), Burundi, Camboya, Chad, Corea Del Norte, Costa De Marfil, Costas Del Mar Rojo, Croacia, Cuba, Eritrea, Estonia, Etiopia, Georgia, Golfo De Aden, Golfo Persico Y Aguas Adyacentes Incluyendo Golfo De Oman, Guinea, Haiti, Indonesia, Irak, Israel, Iran, Kazakstan, Kirgistan,  Kuwait, Laos, Latvia, Libano, Liberia, Libia, Lituania, Moldavia, Montenegro (Ex  Yugoslavia), Mozambique, Nigeria,  Pakistan,  Palestina,  Puertos Ubicados Em  El  Golfo De  Sidra  /  Sirte,  Republica Centroafricana, Republica De Chechenia, Republica De Yemen, Republica Democratica Del  Congo, Rwanda, Serbia, Sierra Leona, Siria, Somalia,  Sri Lanka, Sudan, Syria, Tayikistan, Turkmenia, Ucrania, Uganda, Uzbekistan, Venezuela, Vietnam, Yemen, Zaire, Zimbawe Y Demás   Países   En   Guerra;  Con   Declaratoria  De   Guerra   O   Con Restricciones  Comerciales  Por  Parte   De  Las  Naciones  Unidas   O Estados Unidos De Norteamérica.</t>
  </si>
  <si>
    <t xml:space="preserve">Dentro de otras coberturas </t>
  </si>
  <si>
    <t>PERDIDA TOTAL CON DISPOSITIVO</t>
  </si>
  <si>
    <t>CUADRO DE COSTOS VEHICULOS CLIENTE MOTORALMOR</t>
  </si>
  <si>
    <t>POLIZA 57656</t>
  </si>
  <si>
    <t>DETALLE</t>
  </si>
  <si>
    <t>ABF-6033</t>
  </si>
  <si>
    <t>ABA-1838</t>
  </si>
  <si>
    <t>4 RUNNER 4X4 T/A</t>
  </si>
  <si>
    <t>CHEVROLET</t>
  </si>
  <si>
    <t>NKR CAMION</t>
  </si>
  <si>
    <t>MAZDA</t>
  </si>
  <si>
    <t>NEW BT-50 FULL</t>
  </si>
  <si>
    <t>XZU710L-HKFML3 AC 4.0 2P 4X2</t>
  </si>
  <si>
    <t>POLIZA 55777</t>
  </si>
  <si>
    <t>ABD9270</t>
  </si>
  <si>
    <t>ABF6038</t>
  </si>
  <si>
    <t>JBA1889</t>
  </si>
  <si>
    <t>AGA0328</t>
  </si>
  <si>
    <t>ABA2828</t>
  </si>
  <si>
    <t>ABG4890</t>
  </si>
  <si>
    <t>HF790J</t>
  </si>
  <si>
    <t>HA331G</t>
  </si>
  <si>
    <t>HB730Y</t>
  </si>
  <si>
    <t>ABH7988</t>
  </si>
  <si>
    <t>D-MAX CRDI  STD 3.0 4X2</t>
  </si>
  <si>
    <t>HYUNDAI</t>
  </si>
  <si>
    <t>TUCSON</t>
  </si>
  <si>
    <t>ATOS PRIME GL</t>
  </si>
  <si>
    <t>SPARK GT</t>
  </si>
  <si>
    <t>KTM</t>
  </si>
  <si>
    <t xml:space="preserve">990 AVENTURA </t>
  </si>
  <si>
    <t>HONDA</t>
  </si>
  <si>
    <t>XRV750Y</t>
  </si>
  <si>
    <t>BMW</t>
  </si>
  <si>
    <t>F800GS</t>
  </si>
  <si>
    <t>SUZUKI</t>
  </si>
  <si>
    <t>GRAND VITARA SZ</t>
  </si>
  <si>
    <t>CUADRO DE DEDUCIBLES VEHICULOS MOTORALMOR</t>
  </si>
  <si>
    <t>PARA TODOS LOS VEHICULOS</t>
  </si>
  <si>
    <t>10% VALOR SINIESTRO</t>
  </si>
  <si>
    <t xml:space="preserve"> 1% VALOR ASEGURADO</t>
  </si>
  <si>
    <t xml:space="preserve"> 1,5% VALOR ASEGURADO</t>
  </si>
  <si>
    <t>10% Del valor asegurado</t>
  </si>
  <si>
    <t>5% Del valor asegurado</t>
  </si>
  <si>
    <t>20% Valor del asegurado</t>
  </si>
  <si>
    <t>LIVIANOS:10% Del valor asegurado</t>
  </si>
  <si>
    <t>PESADOS:15% Del valor asegurado</t>
  </si>
  <si>
    <t>PERDIDA TOTAL SIN DISPOSITIVO</t>
  </si>
  <si>
    <t>LIVIANOS: 0% Del valor asegurado</t>
  </si>
  <si>
    <t>TIPO DE VEHICULO</t>
  </si>
  <si>
    <t>LIVIANOS</t>
  </si>
  <si>
    <t>MOTOS</t>
  </si>
  <si>
    <t>15% VALOR SINIESTRO</t>
  </si>
  <si>
    <t xml:space="preserve">CUADRO COMPARATIVO  COBERTURAS VEHICULOS MOTORALMOR </t>
  </si>
  <si>
    <t>ABI-1602</t>
  </si>
  <si>
    <t>ABI-6874</t>
  </si>
  <si>
    <t>SI</t>
  </si>
  <si>
    <t>SOLO LIVIANOS</t>
  </si>
  <si>
    <t>Poliza de A.Personales</t>
  </si>
  <si>
    <t>Amparo  Patrimonial</t>
  </si>
  <si>
    <t>NO</t>
  </si>
  <si>
    <t>Gastos Funerarios</t>
  </si>
  <si>
    <t>NOTA: COSTO DE AMPARO PATRIMONIAL 0,30%, AIG METROPOLITANA</t>
  </si>
  <si>
    <t>TIPO VH</t>
  </si>
  <si>
    <t>LIVIANO</t>
  </si>
  <si>
    <t>MOTO</t>
  </si>
  <si>
    <t>SOLO LIVIANOS (NO MOTOS)</t>
  </si>
  <si>
    <t>SI(NO MOTOS</t>
  </si>
  <si>
    <t>CUADRO COMPARATIVO DE TRANSPORTE IMPORTACIONES MOTORALMOR</t>
  </si>
  <si>
    <t xml:space="preserve">AIG METROPOLITANA </t>
  </si>
  <si>
    <t>PRIMA MINIMA</t>
  </si>
  <si>
    <t>Por Aplicación $20</t>
  </si>
  <si>
    <t>Por Aplicacion $50</t>
  </si>
  <si>
    <t>Importaciones: $ 3.500.000</t>
  </si>
  <si>
    <t>LIMITE MAXIMO DE EMBARQUE IMPORTACIONES</t>
  </si>
  <si>
    <t>MARITIMO: $230.000</t>
  </si>
  <si>
    <t>TERRESTRE:$230.000</t>
  </si>
  <si>
    <t>AEREO: $230.000</t>
  </si>
  <si>
    <t>Importaciones: Todo riesgo</t>
  </si>
  <si>
    <r>
      <rPr>
        <b/>
        <sz val="9"/>
        <color theme="1"/>
        <rFont val="Calibri"/>
        <family val="2"/>
        <scheme val="minor"/>
      </rPr>
      <t>Importaciones:</t>
    </r>
    <r>
      <rPr>
        <sz val="9"/>
        <color theme="1"/>
        <rFont val="Calibri"/>
        <family val="2"/>
        <scheme val="minor"/>
      </rPr>
      <t>Todo riesgo</t>
    </r>
  </si>
  <si>
    <t>Incluyendo 30 dias calendario de permanencia en aduanas, incluye guerra, motin y huelga</t>
  </si>
  <si>
    <t>Importaciones: $ 3.500,00</t>
  </si>
  <si>
    <t xml:space="preserve"> Costo+ Flete+ Acarreros+impuestos de Importacion+gastos aduanales+10% de gastos inherentes y comprobables al transporte</t>
  </si>
  <si>
    <t xml:space="preserve"> desde cualquier parte del mundo a su destino final en bodegas del asegurado en Ecuador, de acuerdo a los incoterms</t>
  </si>
  <si>
    <t>desde cualquier parte del mundo a su destino final en bodegas del asegurado en Ecuador, de acuerdo a los incoterms</t>
  </si>
  <si>
    <t>0,28%; En caso de transbordo 0,10% adicional deberan ser notificados a la compañía</t>
  </si>
  <si>
    <t xml:space="preserve"> Maritimo / Aereo  /  Terrestre y sus combinaciones</t>
  </si>
  <si>
    <t>Robo y/o asalto y/o Volcamiento</t>
  </si>
  <si>
    <t>20%  del valor de la perdida, minimo$ 500</t>
  </si>
  <si>
    <t>15% del valor del siniestro, minimo 1% del valor del embarque, no inferior a $ 400</t>
  </si>
  <si>
    <t>10% del valor del siniestro, minimo 0,50% del valor del embarque, no inferior a $ 300</t>
  </si>
  <si>
    <t xml:space="preserve"> 10% del valor de la perdida  no inferior a $ 350</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</si>
</sst>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quot;$&quot;* #,##0.00_ ;_ &quot;$&quot;* \-#,##0.00_ ;_ &quot;$&quot;* &quot;-&quot;??_ ;_ @_ "/>
    <numFmt numFmtId="43" formatCode="_ * #,##0.00_ ;_ * \-#,##0.00_ ;_ * &quot;-&quot;??_ ;_ @_ "/>
    <numFmt numFmtId="164" formatCode="_(&quot;$&quot;\ * #,##0.00_);_(&quot;$&quot;\ * \(#,##0.00\);_(&quot;$&quot;\ * &quot;-&quot;??_);_(@_)"/>
    <numFmt numFmtId="165" formatCode="_-[$$-300A]\ * #,##0.00_ ;_-[$$-300A]\ * \-#,##0.00\ ;_-[$$-300A]\ * &quot;-&quot;??_ ;_-@_ "/>
    <numFmt numFmtId="166" formatCode="0.0%"/>
  </numFmts>
  <fonts count="16" x14ac:knownFonts="1">
    <font>
      <sz val="11"/>
      <color theme="1"/>
      <name val="Calibri"/>
      <family val="2"/>
      <scheme val="minor"/>
    </font>
    <font>
      <sz val="11"/>
      <color theme="1"/>
      <name val="Calibri"/>
      <family val="2"/>
      <scheme val="minor"/>
    </font>
    <font>
      <b/>
      <sz val="11"/>
      <color theme="1"/>
      <name val="Calibri"/>
      <family val="2"/>
      <scheme val="minor"/>
    </font>
    <font>
      <sz val="10"/>
      <color indexed="8"/>
      <name val="MS Sans Serif"/>
    </font>
    <font>
      <sz val="10"/>
      <name val="Arial"/>
      <family val="2"/>
    </font>
    <font>
      <sz val="12"/>
      <name val="Arial"/>
      <family val="2"/>
    </font>
    <font>
      <sz val="10"/>
      <color indexed="8"/>
      <name val="MS Sans Serif"/>
      <family val="2"/>
    </font>
    <font>
      <sz val="12"/>
      <name val="Times New Roman"/>
      <family val="1"/>
    </font>
    <font>
      <sz val="12"/>
      <color indexed="8"/>
      <name val="Verdana"/>
      <family val="2"/>
    </font>
    <font>
      <sz val="8"/>
      <color theme="1"/>
      <name val="Calibri"/>
      <family val="2"/>
      <scheme val="minor"/>
    </font>
    <font>
      <b/>
      <sz val="8"/>
      <color theme="1"/>
      <name val="Calibri"/>
      <family val="2"/>
      <scheme val="minor"/>
    </font>
    <font>
      <sz val="9"/>
      <color theme="1"/>
      <name val="Calibri"/>
      <family val="2"/>
      <scheme val="minor"/>
    </font>
    <font>
      <b/>
      <sz val="9"/>
      <color theme="1"/>
      <name val="Calibri"/>
      <family val="2"/>
      <scheme val="minor"/>
    </font>
    <font>
      <sz val="8"/>
      <name val="Calibri"/>
      <family val="2"/>
      <scheme val="minor"/>
    </font>
    <font>
      <sz val="8"/>
      <color theme="1"/>
      <name val="Times New Roman"/>
      <family val="1"/>
    </font>
    <font>
      <i/>
      <sz val="9"/>
      <color theme="1"/>
      <name val="Calibri"/>
      <family val="2"/>
      <scheme val="minor"/>
    </font>
  </fonts>
  <fills count="9">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9" tint="0.79998168889431442"/>
        <bgColor indexed="64"/>
      </patternFill>
    </fill>
  </fills>
  <borders count="4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13">
    <xf numFmtId="0" fontId="0" fillId="0" borderId="0"/>
    <xf numFmtId="44"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0" fontId="3" fillId="0" borderId="0"/>
    <xf numFmtId="0" fontId="6" fillId="0" borderId="0" applyNumberFormat="0" applyFont="0" applyFill="0" applyBorder="0" applyProtection="0">
      <alignment vertical="center"/>
    </xf>
    <xf numFmtId="0" fontId="5" fillId="0" borderId="0"/>
    <xf numFmtId="0" fontId="7" fillId="0" borderId="0"/>
    <xf numFmtId="0" fontId="1" fillId="0" borderId="0"/>
    <xf numFmtId="0" fontId="8" fillId="0" borderId="0" applyNumberFormat="0" applyFill="0" applyBorder="0" applyProtection="0">
      <alignment vertical="top" wrapText="1"/>
    </xf>
    <xf numFmtId="43" fontId="4" fillId="0" borderId="0" applyFont="0" applyFill="0" applyBorder="0" applyAlignment="0" applyProtection="0"/>
    <xf numFmtId="0" fontId="4" fillId="0" borderId="0"/>
    <xf numFmtId="164" fontId="1" fillId="0" borderId="0" applyFont="0" applyFill="0" applyBorder="0" applyAlignment="0" applyProtection="0"/>
  </cellStyleXfs>
  <cellXfs count="170">
    <xf numFmtId="0" fontId="0" fillId="0" borderId="0" xfId="0"/>
    <xf numFmtId="0" fontId="9" fillId="0" borderId="0" xfId="0" applyFont="1"/>
    <xf numFmtId="0" fontId="9" fillId="0" borderId="10" xfId="0" applyFont="1" applyBorder="1" applyAlignment="1">
      <alignment horizontal="left" vertical="center" wrapText="1"/>
    </xf>
    <xf numFmtId="0" fontId="9" fillId="0" borderId="7" xfId="0" applyFont="1" applyBorder="1"/>
    <xf numFmtId="0" fontId="0" fillId="0" borderId="0" xfId="0"/>
    <xf numFmtId="0" fontId="11" fillId="0" borderId="0" xfId="0" applyFont="1"/>
    <xf numFmtId="0" fontId="11" fillId="0" borderId="18" xfId="0" applyFont="1" applyBorder="1" applyAlignment="1">
      <alignment horizontal="left" vertical="center" wrapText="1"/>
    </xf>
    <xf numFmtId="0" fontId="12" fillId="0" borderId="21" xfId="0" applyFont="1" applyBorder="1" applyAlignment="1">
      <alignment horizontal="left" vertical="center" wrapText="1"/>
    </xf>
    <xf numFmtId="0" fontId="11" fillId="0" borderId="34" xfId="0" applyFont="1" applyBorder="1" applyAlignment="1">
      <alignment horizontal="left" vertical="center" wrapText="1"/>
    </xf>
    <xf numFmtId="0" fontId="12" fillId="0" borderId="10" xfId="0" applyFont="1" applyBorder="1" applyAlignment="1">
      <alignment horizontal="left" vertical="center" wrapText="1"/>
    </xf>
    <xf numFmtId="0" fontId="11" fillId="0" borderId="17" xfId="0" applyFont="1" applyBorder="1" applyAlignment="1">
      <alignment horizontal="left" vertical="center" wrapText="1"/>
    </xf>
    <xf numFmtId="0" fontId="12" fillId="0" borderId="1" xfId="0" applyFont="1" applyBorder="1" applyAlignment="1">
      <alignment horizontal="left" vertical="center" wrapText="1"/>
    </xf>
    <xf numFmtId="0" fontId="11" fillId="0" borderId="1" xfId="0" applyFont="1" applyBorder="1" applyAlignment="1">
      <alignment horizontal="left" vertical="center" wrapText="1"/>
    </xf>
    <xf numFmtId="165" fontId="9" fillId="0" borderId="7" xfId="0" applyNumberFormat="1" applyFont="1" applyBorder="1" applyAlignment="1">
      <alignment horizontal="center" vertical="center" wrapText="1"/>
    </xf>
    <xf numFmtId="165" fontId="9" fillId="0" borderId="7" xfId="0" applyNumberFormat="1" applyFont="1" applyFill="1" applyBorder="1" applyAlignment="1">
      <alignment horizontal="center" vertical="center" wrapText="1"/>
    </xf>
    <xf numFmtId="0" fontId="13" fillId="0" borderId="10" xfId="11" applyFont="1" applyBorder="1" applyAlignment="1">
      <alignment horizontal="left" vertical="center" wrapText="1"/>
    </xf>
    <xf numFmtId="0" fontId="10" fillId="0" borderId="21" xfId="0" applyFont="1" applyBorder="1" applyAlignment="1">
      <alignment horizontal="center" vertical="center" wrapText="1"/>
    </xf>
    <xf numFmtId="0" fontId="11" fillId="0" borderId="0" xfId="0" applyFont="1" applyAlignment="1">
      <alignment horizontal="center" vertical="center" wrapText="1"/>
    </xf>
    <xf numFmtId="0" fontId="11" fillId="0" borderId="41" xfId="0" applyFont="1" applyBorder="1" applyAlignment="1">
      <alignment horizontal="center" vertical="center" wrapText="1"/>
    </xf>
    <xf numFmtId="0" fontId="12" fillId="4" borderId="30" xfId="0" applyFont="1" applyFill="1" applyBorder="1" applyAlignment="1">
      <alignment horizontal="center" vertical="center" wrapText="1"/>
    </xf>
    <xf numFmtId="165" fontId="10" fillId="0" borderId="8" xfId="0" applyNumberFormat="1" applyFont="1" applyBorder="1" applyAlignment="1">
      <alignment horizontal="center" vertical="center" wrapText="1"/>
    </xf>
    <xf numFmtId="0" fontId="13" fillId="0" borderId="10" xfId="11" applyFont="1" applyFill="1" applyBorder="1" applyAlignment="1">
      <alignment horizontal="left" vertical="center" wrapText="1"/>
    </xf>
    <xf numFmtId="0" fontId="13" fillId="0" borderId="12" xfId="11" applyFont="1" applyFill="1" applyBorder="1" applyAlignment="1">
      <alignment horizontal="left" vertical="center" wrapText="1"/>
    </xf>
    <xf numFmtId="0" fontId="10" fillId="2" borderId="10" xfId="0" applyFont="1" applyFill="1" applyBorder="1" applyAlignment="1">
      <alignment horizontal="left" vertical="center" wrapText="1"/>
    </xf>
    <xf numFmtId="0" fontId="11" fillId="2" borderId="18" xfId="0" applyFont="1" applyFill="1" applyBorder="1" applyAlignment="1">
      <alignment horizontal="left" vertical="center" wrapText="1"/>
    </xf>
    <xf numFmtId="0" fontId="11" fillId="2" borderId="32" xfId="0" applyFont="1" applyFill="1" applyBorder="1" applyAlignment="1">
      <alignment horizontal="left" vertical="center" wrapText="1"/>
    </xf>
    <xf numFmtId="0" fontId="11" fillId="0" borderId="5" xfId="0" applyFont="1" applyBorder="1" applyAlignment="1">
      <alignment horizontal="left" vertical="center" wrapText="1"/>
    </xf>
    <xf numFmtId="0" fontId="11" fillId="0" borderId="39" xfId="0" applyFont="1" applyBorder="1" applyAlignment="1">
      <alignment horizontal="left" vertical="center" wrapText="1"/>
    </xf>
    <xf numFmtId="0" fontId="11" fillId="2" borderId="0" xfId="0" applyFont="1" applyFill="1"/>
    <xf numFmtId="44" fontId="11" fillId="2" borderId="0" xfId="1" applyFont="1" applyFill="1"/>
    <xf numFmtId="0" fontId="11" fillId="0" borderId="27" xfId="0" applyFont="1" applyBorder="1"/>
    <xf numFmtId="0" fontId="11" fillId="0" borderId="6" xfId="0" applyFont="1" applyBorder="1"/>
    <xf numFmtId="0" fontId="11" fillId="0" borderId="0" xfId="0" applyFont="1" applyBorder="1"/>
    <xf numFmtId="44" fontId="12" fillId="0" borderId="29" xfId="0" applyNumberFormat="1" applyFont="1" applyBorder="1"/>
    <xf numFmtId="44" fontId="15" fillId="2" borderId="0" xfId="1" applyFont="1" applyFill="1"/>
    <xf numFmtId="0" fontId="15" fillId="2" borderId="0" xfId="0" applyFont="1" applyFill="1"/>
    <xf numFmtId="0" fontId="15" fillId="0" borderId="0" xfId="0" applyFont="1"/>
    <xf numFmtId="0" fontId="0" fillId="0" borderId="7" xfId="0" applyBorder="1"/>
    <xf numFmtId="44" fontId="0" fillId="0" borderId="7" xfId="1" applyFont="1" applyBorder="1"/>
    <xf numFmtId="0" fontId="0" fillId="0" borderId="7" xfId="0" applyBorder="1" applyAlignment="1">
      <alignment horizontal="center"/>
    </xf>
    <xf numFmtId="44" fontId="0" fillId="0" borderId="7" xfId="0" applyNumberFormat="1" applyBorder="1"/>
    <xf numFmtId="0" fontId="11" fillId="0" borderId="28" xfId="0" applyFont="1" applyBorder="1"/>
    <xf numFmtId="0" fontId="12" fillId="0" borderId="18" xfId="0" applyFont="1" applyBorder="1" applyAlignment="1">
      <alignment horizontal="left" vertical="center" wrapText="1"/>
    </xf>
    <xf numFmtId="0" fontId="12" fillId="0" borderId="24" xfId="0" applyFont="1" applyBorder="1" applyAlignment="1">
      <alignment horizontal="left" vertical="center" wrapText="1"/>
    </xf>
    <xf numFmtId="0" fontId="12" fillId="0" borderId="24" xfId="0" applyFont="1" applyBorder="1" applyAlignment="1">
      <alignment horizontal="center" vertical="center" wrapText="1"/>
    </xf>
    <xf numFmtId="0" fontId="11" fillId="2" borderId="7" xfId="0" applyFont="1" applyFill="1" applyBorder="1" applyAlignment="1">
      <alignment horizontal="center" vertical="center" wrapText="1"/>
    </xf>
    <xf numFmtId="10" fontId="0" fillId="0" borderId="7" xfId="0" applyNumberFormat="1" applyBorder="1"/>
    <xf numFmtId="10" fontId="0" fillId="0" borderId="7" xfId="2" applyNumberFormat="1" applyFont="1" applyBorder="1"/>
    <xf numFmtId="44" fontId="11" fillId="0" borderId="20" xfId="1" applyFont="1" applyBorder="1"/>
    <xf numFmtId="44" fontId="12" fillId="0" borderId="38" xfId="1" applyFont="1" applyBorder="1"/>
    <xf numFmtId="0" fontId="11" fillId="0" borderId="22" xfId="0" applyFont="1" applyBorder="1" applyAlignment="1"/>
    <xf numFmtId="0" fontId="12" fillId="0" borderId="16" xfId="0" applyFont="1" applyBorder="1" applyAlignment="1"/>
    <xf numFmtId="44" fontId="12" fillId="0" borderId="0" xfId="0" applyNumberFormat="1" applyFont="1" applyBorder="1"/>
    <xf numFmtId="44" fontId="11" fillId="0" borderId="46" xfId="1" applyFont="1" applyBorder="1"/>
    <xf numFmtId="44" fontId="12" fillId="0" borderId="37" xfId="1" applyFont="1" applyBorder="1"/>
    <xf numFmtId="0" fontId="11" fillId="0" borderId="22" xfId="0" applyFont="1" applyBorder="1"/>
    <xf numFmtId="0" fontId="11" fillId="0" borderId="16" xfId="0" applyFont="1" applyBorder="1"/>
    <xf numFmtId="0" fontId="12" fillId="2" borderId="7" xfId="0" applyFont="1" applyFill="1" applyBorder="1" applyAlignment="1">
      <alignment horizontal="center" vertical="center" wrapText="1"/>
    </xf>
    <xf numFmtId="44" fontId="11" fillId="2" borderId="7" xfId="1" applyFont="1" applyFill="1" applyBorder="1" applyAlignment="1">
      <alignment horizontal="center" vertical="center" wrapText="1"/>
    </xf>
    <xf numFmtId="44" fontId="11" fillId="2" borderId="7" xfId="0" applyNumberFormat="1" applyFont="1" applyFill="1" applyBorder="1" applyAlignment="1">
      <alignment horizontal="center" vertical="center" wrapText="1"/>
    </xf>
    <xf numFmtId="10" fontId="11" fillId="2" borderId="7" xfId="0" applyNumberFormat="1" applyFont="1" applyFill="1" applyBorder="1" applyAlignment="1">
      <alignment horizontal="center" vertical="center" wrapText="1"/>
    </xf>
    <xf numFmtId="166" fontId="11" fillId="2" borderId="7" xfId="2" applyNumberFormat="1" applyFont="1" applyFill="1" applyBorder="1" applyAlignment="1">
      <alignment horizontal="center" vertical="center" wrapText="1"/>
    </xf>
    <xf numFmtId="44" fontId="11" fillId="0" borderId="0" xfId="0" applyNumberFormat="1" applyFont="1"/>
    <xf numFmtId="0" fontId="0" fillId="0" borderId="0" xfId="0" applyFill="1" applyBorder="1" applyAlignment="1">
      <alignment horizontal="center" vertical="center" wrapText="1"/>
    </xf>
    <xf numFmtId="9" fontId="9" fillId="2" borderId="7" xfId="2" applyFont="1" applyFill="1" applyBorder="1" applyAlignment="1">
      <alignment horizontal="center" vertical="center" wrapText="1"/>
    </xf>
    <xf numFmtId="0" fontId="9" fillId="2" borderId="7" xfId="0" applyFont="1" applyFill="1" applyBorder="1" applyAlignment="1">
      <alignment vertical="center" wrapText="1"/>
    </xf>
    <xf numFmtId="164" fontId="9" fillId="2" borderId="7" xfId="12" applyFont="1" applyFill="1" applyBorder="1" applyAlignment="1">
      <alignment vertical="center" wrapText="1"/>
    </xf>
    <xf numFmtId="0" fontId="9" fillId="0" borderId="0" xfId="0" applyFont="1" applyBorder="1" applyAlignment="1">
      <alignment horizontal="left" vertical="center" wrapText="1"/>
    </xf>
    <xf numFmtId="9" fontId="9" fillId="0" borderId="0" xfId="2" applyFont="1" applyBorder="1" applyAlignment="1">
      <alignment horizontal="center" vertical="center"/>
    </xf>
    <xf numFmtId="9" fontId="9" fillId="0" borderId="0" xfId="2" applyFont="1" applyBorder="1" applyAlignment="1">
      <alignment vertical="center"/>
    </xf>
    <xf numFmtId="0" fontId="9" fillId="0" borderId="0" xfId="0" applyFont="1" applyBorder="1" applyAlignment="1">
      <alignment horizontal="center" vertical="center" wrapText="1"/>
    </xf>
    <xf numFmtId="0" fontId="10" fillId="0" borderId="7" xfId="0" applyFont="1" applyBorder="1" applyAlignment="1">
      <alignment horizontal="center"/>
    </xf>
    <xf numFmtId="0" fontId="9" fillId="0" borderId="7" xfId="0" applyFont="1" applyBorder="1" applyAlignment="1">
      <alignment horizontal="left" vertical="center" wrapText="1"/>
    </xf>
    <xf numFmtId="0" fontId="10" fillId="0" borderId="11" xfId="0" applyFont="1" applyBorder="1" applyAlignment="1">
      <alignment horizontal="center"/>
    </xf>
    <xf numFmtId="0" fontId="0" fillId="0" borderId="10" xfId="0" applyBorder="1"/>
    <xf numFmtId="0" fontId="9" fillId="0" borderId="13" xfId="0" applyFont="1" applyBorder="1" applyAlignment="1">
      <alignment horizontal="left" vertical="center" wrapText="1"/>
    </xf>
    <xf numFmtId="0" fontId="12" fillId="0" borderId="0" xfId="0" applyFont="1" applyBorder="1" applyAlignment="1">
      <alignment horizontal="center"/>
    </xf>
    <xf numFmtId="0" fontId="12" fillId="0" borderId="0" xfId="0" applyFont="1" applyBorder="1" applyAlignment="1"/>
    <xf numFmtId="44" fontId="12" fillId="0" borderId="0" xfId="1" applyFont="1" applyBorder="1"/>
    <xf numFmtId="0" fontId="11" fillId="0" borderId="0" xfId="0" applyFont="1" applyBorder="1" applyAlignment="1">
      <alignment horizontal="center"/>
    </xf>
    <xf numFmtId="0" fontId="11" fillId="0" borderId="0" xfId="0" applyFont="1" applyBorder="1" applyAlignment="1"/>
    <xf numFmtId="164" fontId="9" fillId="0" borderId="11" xfId="12" applyFont="1" applyBorder="1" applyAlignment="1">
      <alignment vertical="center" wrapText="1"/>
    </xf>
    <xf numFmtId="0" fontId="10" fillId="0" borderId="14" xfId="0" applyFont="1" applyBorder="1" applyAlignment="1">
      <alignment horizontal="center" vertical="center" wrapText="1"/>
    </xf>
    <xf numFmtId="0" fontId="10" fillId="2" borderId="15" xfId="0" applyFont="1" applyFill="1" applyBorder="1" applyAlignment="1">
      <alignment horizontal="center" vertical="center" wrapText="1"/>
    </xf>
    <xf numFmtId="165" fontId="10" fillId="0" borderId="9" xfId="0" applyNumberFormat="1" applyFont="1" applyBorder="1" applyAlignment="1">
      <alignment horizontal="center" vertical="center" wrapText="1"/>
    </xf>
    <xf numFmtId="165" fontId="9" fillId="0" borderId="11" xfId="12" applyNumberFormat="1" applyFont="1" applyBorder="1" applyAlignment="1">
      <alignment horizontal="center" vertical="center" wrapText="1"/>
    </xf>
    <xf numFmtId="165" fontId="9" fillId="0" borderId="11" xfId="0" applyNumberFormat="1" applyFont="1" applyBorder="1" applyAlignment="1">
      <alignment horizontal="center" vertical="center" wrapText="1"/>
    </xf>
    <xf numFmtId="165" fontId="9" fillId="0" borderId="11" xfId="12" applyNumberFormat="1" applyFont="1" applyFill="1" applyBorder="1" applyAlignment="1">
      <alignment horizontal="center" vertical="center" wrapText="1"/>
    </xf>
    <xf numFmtId="165" fontId="9" fillId="2" borderId="7" xfId="0" applyNumberFormat="1" applyFont="1" applyFill="1" applyBorder="1" applyAlignment="1">
      <alignment horizontal="center" vertical="center" wrapText="1"/>
    </xf>
    <xf numFmtId="44" fontId="9" fillId="2" borderId="7" xfId="1" applyFont="1" applyFill="1" applyBorder="1"/>
    <xf numFmtId="0" fontId="9" fillId="0" borderId="0" xfId="0" applyFont="1" applyAlignment="1">
      <alignment vertical="center"/>
    </xf>
    <xf numFmtId="0" fontId="9" fillId="2" borderId="11" xfId="0" applyFont="1" applyFill="1" applyBorder="1" applyAlignment="1">
      <alignment horizontal="center"/>
    </xf>
    <xf numFmtId="0" fontId="9" fillId="2" borderId="11" xfId="0" applyFont="1" applyFill="1" applyBorder="1" applyAlignment="1">
      <alignment horizontal="center" vertical="center"/>
    </xf>
    <xf numFmtId="0" fontId="13" fillId="0" borderId="35" xfId="11" applyFont="1" applyFill="1" applyBorder="1" applyAlignment="1">
      <alignment horizontal="left" vertical="center" wrapText="1"/>
    </xf>
    <xf numFmtId="44" fontId="9" fillId="2" borderId="7" xfId="1" applyFont="1" applyFill="1" applyBorder="1" applyAlignment="1">
      <alignment horizontal="center" vertical="center"/>
    </xf>
    <xf numFmtId="0" fontId="9" fillId="0" borderId="42" xfId="0" applyFont="1" applyBorder="1" applyAlignment="1">
      <alignment horizontal="left" vertical="center" wrapText="1"/>
    </xf>
    <xf numFmtId="0" fontId="9" fillId="6" borderId="1" xfId="0" applyFont="1" applyFill="1" applyBorder="1"/>
    <xf numFmtId="0" fontId="9" fillId="6" borderId="2" xfId="0" applyFont="1" applyFill="1" applyBorder="1"/>
    <xf numFmtId="0" fontId="9" fillId="6" borderId="4" xfId="0" applyFont="1" applyFill="1" applyBorder="1"/>
    <xf numFmtId="0" fontId="9" fillId="0" borderId="35" xfId="0" applyFont="1" applyBorder="1" applyAlignment="1">
      <alignment vertical="center" wrapText="1"/>
    </xf>
    <xf numFmtId="0" fontId="9" fillId="0" borderId="44" xfId="0" applyFont="1" applyBorder="1" applyAlignment="1">
      <alignment vertical="center" wrapText="1"/>
    </xf>
    <xf numFmtId="0" fontId="12" fillId="3" borderId="27" xfId="0" applyFont="1" applyFill="1" applyBorder="1" applyAlignment="1">
      <alignment horizontal="center"/>
    </xf>
    <xf numFmtId="0" fontId="11" fillId="0" borderId="28" xfId="0" applyFont="1" applyBorder="1" applyAlignment="1">
      <alignment horizontal="left"/>
    </xf>
    <xf numFmtId="0" fontId="11" fillId="0" borderId="40" xfId="0" applyFont="1" applyBorder="1" applyAlignment="1">
      <alignment horizontal="left" vertical="center" wrapText="1"/>
    </xf>
    <xf numFmtId="0" fontId="11" fillId="2" borderId="28" xfId="0" applyFont="1" applyFill="1" applyBorder="1" applyAlignment="1">
      <alignment horizontal="left" vertical="center" wrapText="1"/>
    </xf>
    <xf numFmtId="0" fontId="11" fillId="2" borderId="39" xfId="0" applyFont="1" applyFill="1" applyBorder="1" applyAlignment="1">
      <alignment horizontal="left" vertical="center" wrapText="1"/>
    </xf>
    <xf numFmtId="0" fontId="11" fillId="2" borderId="31" xfId="0" applyFont="1" applyFill="1" applyBorder="1" applyAlignment="1">
      <alignment horizontal="left" vertical="center" wrapText="1"/>
    </xf>
    <xf numFmtId="0" fontId="11" fillId="2" borderId="43" xfId="0" applyFont="1" applyFill="1" applyBorder="1" applyAlignment="1">
      <alignment horizontal="left" vertical="center" wrapText="1"/>
    </xf>
    <xf numFmtId="10" fontId="11" fillId="0" borderId="18" xfId="0" applyNumberFormat="1" applyFont="1" applyBorder="1" applyAlignment="1">
      <alignment horizontal="left" vertical="center" wrapText="1"/>
    </xf>
    <xf numFmtId="0" fontId="11" fillId="2" borderId="41" xfId="0" applyFont="1" applyFill="1" applyBorder="1" applyAlignment="1">
      <alignment horizontal="left" vertical="center" wrapText="1"/>
    </xf>
    <xf numFmtId="0" fontId="11" fillId="0" borderId="3" xfId="0" applyFont="1" applyBorder="1" applyAlignment="1">
      <alignment horizontal="left" vertical="center" wrapText="1"/>
    </xf>
    <xf numFmtId="0" fontId="12" fillId="0" borderId="30" xfId="0" applyFont="1" applyBorder="1" applyAlignment="1">
      <alignment horizontal="left" vertical="center" wrapText="1"/>
    </xf>
    <xf numFmtId="0" fontId="11" fillId="5" borderId="7" xfId="0" applyFont="1" applyFill="1" applyBorder="1" applyAlignment="1">
      <alignment horizontal="left" vertical="center" wrapText="1"/>
    </xf>
    <xf numFmtId="0" fontId="11" fillId="5" borderId="11" xfId="0" applyFont="1" applyFill="1" applyBorder="1" applyAlignment="1">
      <alignment horizontal="left" vertical="center" wrapText="1"/>
    </xf>
    <xf numFmtId="0" fontId="12" fillId="0" borderId="10" xfId="0" applyFont="1" applyFill="1" applyBorder="1" applyAlignment="1">
      <alignment horizontal="left" vertical="center" wrapText="1"/>
    </xf>
    <xf numFmtId="0" fontId="11" fillId="0" borderId="11" xfId="0" applyFont="1" applyBorder="1" applyAlignment="1">
      <alignment horizontal="center" vertical="center" wrapText="1"/>
    </xf>
    <xf numFmtId="0" fontId="11" fillId="2" borderId="11" xfId="0" applyFont="1" applyFill="1" applyBorder="1" applyAlignment="1">
      <alignment horizontal="center" vertical="center" wrapText="1"/>
    </xf>
    <xf numFmtId="0" fontId="14" fillId="0" borderId="4" xfId="0" applyFont="1" applyBorder="1" applyAlignment="1">
      <alignment horizontal="center" vertical="center" wrapText="1"/>
    </xf>
    <xf numFmtId="0" fontId="12" fillId="0" borderId="1" xfId="0" applyFont="1" applyBorder="1" applyAlignment="1">
      <alignment horizontal="center"/>
    </xf>
    <xf numFmtId="0" fontId="12" fillId="0" borderId="2" xfId="0" applyFont="1" applyBorder="1" applyAlignment="1">
      <alignment horizontal="center"/>
    </xf>
    <xf numFmtId="0" fontId="12" fillId="0" borderId="4" xfId="0" applyFont="1" applyBorder="1" applyAlignment="1">
      <alignment horizontal="center"/>
    </xf>
    <xf numFmtId="0" fontId="12" fillId="0" borderId="18" xfId="0" applyFont="1" applyBorder="1" applyAlignment="1">
      <alignment horizontal="left" vertical="center" wrapText="1"/>
    </xf>
    <xf numFmtId="0" fontId="12" fillId="0" borderId="28" xfId="0" applyFont="1" applyBorder="1" applyAlignment="1">
      <alignment horizontal="left" vertical="center" wrapText="1"/>
    </xf>
    <xf numFmtId="0" fontId="12" fillId="0" borderId="32" xfId="0" applyFont="1" applyBorder="1" applyAlignment="1">
      <alignment horizontal="left" vertical="center" wrapText="1"/>
    </xf>
    <xf numFmtId="0" fontId="12" fillId="0" borderId="18" xfId="0" applyFont="1" applyFill="1" applyBorder="1" applyAlignment="1">
      <alignment horizontal="center" vertical="center" wrapText="1"/>
    </xf>
    <xf numFmtId="0" fontId="12" fillId="0" borderId="47" xfId="0" applyFont="1" applyFill="1" applyBorder="1" applyAlignment="1">
      <alignment horizontal="center" vertical="center" wrapText="1"/>
    </xf>
    <xf numFmtId="0" fontId="12" fillId="0" borderId="48" xfId="0" applyFont="1" applyFill="1" applyBorder="1" applyAlignment="1">
      <alignment horizontal="center" vertical="center" wrapText="1"/>
    </xf>
    <xf numFmtId="0" fontId="12" fillId="0" borderId="12" xfId="0" applyFont="1" applyBorder="1" applyAlignment="1">
      <alignment horizontal="center"/>
    </xf>
    <xf numFmtId="0" fontId="12" fillId="0" borderId="13" xfId="0" applyFont="1" applyBorder="1" applyAlignment="1">
      <alignment horizontal="center"/>
    </xf>
    <xf numFmtId="0" fontId="12" fillId="0" borderId="45" xfId="0" applyFont="1" applyBorder="1" applyAlignment="1">
      <alignment horizontal="center"/>
    </xf>
    <xf numFmtId="0" fontId="11" fillId="0" borderId="10" xfId="0" applyFont="1" applyBorder="1" applyAlignment="1">
      <alignment horizontal="center"/>
    </xf>
    <xf numFmtId="0" fontId="11" fillId="0" borderId="7" xfId="0" applyFont="1" applyBorder="1" applyAlignment="1">
      <alignment horizontal="center"/>
    </xf>
    <xf numFmtId="0" fontId="11" fillId="0" borderId="17" xfId="0" applyFont="1" applyBorder="1" applyAlignment="1">
      <alignment horizontal="center"/>
    </xf>
    <xf numFmtId="0" fontId="12" fillId="0" borderId="24" xfId="0" applyFont="1" applyBorder="1" applyAlignment="1">
      <alignment horizontal="center"/>
    </xf>
    <xf numFmtId="0" fontId="12" fillId="0" borderId="25" xfId="0" applyFont="1" applyBorder="1" applyAlignment="1">
      <alignment horizontal="center"/>
    </xf>
    <xf numFmtId="0" fontId="12" fillId="0" borderId="26" xfId="0" applyFont="1" applyBorder="1" applyAlignment="1">
      <alignment horizontal="center"/>
    </xf>
    <xf numFmtId="0" fontId="12" fillId="7" borderId="7" xfId="0" applyFont="1" applyFill="1" applyBorder="1" applyAlignment="1">
      <alignment horizontal="center"/>
    </xf>
    <xf numFmtId="0" fontId="12" fillId="5" borderId="7" xfId="0" applyFont="1" applyFill="1" applyBorder="1" applyAlignment="1">
      <alignment horizontal="center" vertical="center" wrapText="1"/>
    </xf>
    <xf numFmtId="0" fontId="12" fillId="8" borderId="7" xfId="0" applyFont="1" applyFill="1" applyBorder="1" applyAlignment="1">
      <alignment horizontal="center" vertical="center" wrapText="1"/>
    </xf>
    <xf numFmtId="0" fontId="12" fillId="0" borderId="33" xfId="0" applyFont="1" applyBorder="1" applyAlignment="1">
      <alignment horizontal="center"/>
    </xf>
    <xf numFmtId="0" fontId="12" fillId="0" borderId="23" xfId="0" applyFont="1" applyBorder="1" applyAlignment="1">
      <alignment horizontal="center"/>
    </xf>
    <xf numFmtId="0" fontId="9" fillId="0" borderId="19"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16" xfId="0" applyFont="1" applyBorder="1" applyAlignment="1">
      <alignment horizontal="center" vertical="center" wrapText="1"/>
    </xf>
    <xf numFmtId="0" fontId="2" fillId="0" borderId="21" xfId="0" applyFont="1" applyBorder="1" applyAlignment="1">
      <alignment horizontal="center"/>
    </xf>
    <xf numFmtId="0" fontId="2" fillId="0" borderId="8" xfId="0" applyFont="1" applyBorder="1" applyAlignment="1">
      <alignment horizontal="center"/>
    </xf>
    <xf numFmtId="0" fontId="2" fillId="0" borderId="9" xfId="0" applyFont="1" applyBorder="1" applyAlignment="1">
      <alignment horizontal="center"/>
    </xf>
    <xf numFmtId="0" fontId="12" fillId="0" borderId="10" xfId="0" applyFont="1" applyBorder="1" applyAlignment="1">
      <alignment horizontal="center"/>
    </xf>
    <xf numFmtId="0" fontId="12" fillId="0" borderId="7" xfId="0" applyFont="1" applyBorder="1" applyAlignment="1">
      <alignment horizontal="center"/>
    </xf>
    <xf numFmtId="0" fontId="12" fillId="0" borderId="11" xfId="0" applyFont="1" applyBorder="1" applyAlignment="1">
      <alignment horizontal="center"/>
    </xf>
    <xf numFmtId="0" fontId="0" fillId="0" borderId="10" xfId="0" applyBorder="1" applyAlignment="1">
      <alignment horizontal="center" vertical="center"/>
    </xf>
    <xf numFmtId="0" fontId="0" fillId="0" borderId="10" xfId="0" applyFill="1" applyBorder="1" applyAlignment="1">
      <alignment horizontal="center" vertical="center" wrapText="1"/>
    </xf>
    <xf numFmtId="0" fontId="0" fillId="0" borderId="12" xfId="0" applyFill="1" applyBorder="1" applyAlignment="1">
      <alignment horizontal="center" vertical="center" wrapText="1"/>
    </xf>
    <xf numFmtId="9" fontId="9" fillId="0" borderId="7" xfId="2" applyFont="1" applyBorder="1" applyAlignment="1">
      <alignment horizontal="center" vertical="center"/>
    </xf>
    <xf numFmtId="9" fontId="9" fillId="0" borderId="13" xfId="2" applyFont="1" applyBorder="1" applyAlignment="1">
      <alignment horizontal="center" vertical="center"/>
    </xf>
    <xf numFmtId="9" fontId="9" fillId="0" borderId="17" xfId="2" applyFont="1" applyBorder="1" applyAlignment="1">
      <alignment horizontal="center" vertical="center"/>
    </xf>
    <xf numFmtId="9" fontId="9" fillId="0" borderId="46" xfId="2" applyFont="1" applyBorder="1" applyAlignment="1">
      <alignment horizontal="center" vertical="center"/>
    </xf>
    <xf numFmtId="9" fontId="9" fillId="0" borderId="20" xfId="2" applyFont="1" applyBorder="1" applyAlignment="1">
      <alignment horizontal="center" vertical="center"/>
    </xf>
    <xf numFmtId="0" fontId="10" fillId="0" borderId="7" xfId="0" applyFont="1" applyBorder="1" applyAlignment="1">
      <alignment horizontal="center"/>
    </xf>
    <xf numFmtId="0" fontId="10" fillId="0" borderId="11" xfId="0" applyFont="1" applyBorder="1" applyAlignment="1">
      <alignment horizontal="center"/>
    </xf>
    <xf numFmtId="0" fontId="9" fillId="0" borderId="7" xfId="0" applyFont="1" applyBorder="1" applyAlignment="1">
      <alignment horizontal="center" vertical="center" wrapText="1"/>
    </xf>
    <xf numFmtId="0" fontId="9" fillId="2" borderId="7" xfId="0" applyFont="1" applyFill="1" applyBorder="1" applyAlignment="1">
      <alignment horizontal="center" vertical="center" wrapText="1"/>
    </xf>
    <xf numFmtId="0" fontId="0" fillId="0" borderId="10" xfId="0" applyBorder="1" applyAlignment="1">
      <alignment horizontal="center" vertical="center" wrapText="1"/>
    </xf>
    <xf numFmtId="0" fontId="9" fillId="0" borderId="36" xfId="0" applyFont="1" applyBorder="1" applyAlignment="1">
      <alignment horizontal="center" vertical="center" wrapText="1"/>
    </xf>
    <xf numFmtId="0" fontId="10" fillId="0" borderId="1" xfId="0" applyFont="1" applyBorder="1" applyAlignment="1">
      <alignment horizontal="center"/>
    </xf>
    <xf numFmtId="0" fontId="10" fillId="0" borderId="2" xfId="0" applyFont="1" applyBorder="1" applyAlignment="1">
      <alignment horizontal="center"/>
    </xf>
    <xf numFmtId="0" fontId="10" fillId="0" borderId="4" xfId="0" applyFont="1" applyBorder="1" applyAlignment="1">
      <alignment horizontal="center"/>
    </xf>
    <xf numFmtId="0" fontId="9" fillId="0" borderId="35" xfId="0" applyFont="1" applyBorder="1" applyAlignment="1">
      <alignment horizontal="center" vertical="center" wrapText="1"/>
    </xf>
    <xf numFmtId="0" fontId="9" fillId="0" borderId="44" xfId="0" applyFont="1" applyBorder="1" applyAlignment="1">
      <alignment horizontal="center" vertical="center" wrapText="1"/>
    </xf>
    <xf numFmtId="0" fontId="9" fillId="0" borderId="42" xfId="0" applyFont="1" applyBorder="1" applyAlignment="1">
      <alignment horizontal="center" vertical="center" wrapText="1"/>
    </xf>
  </cellXfs>
  <cellStyles count="13">
    <cellStyle name="Millares 2" xfId="10"/>
    <cellStyle name="Millares 3" xfId="5"/>
    <cellStyle name="Moneda" xfId="1" builtinId="4"/>
    <cellStyle name="Moneda 2" xfId="3"/>
    <cellStyle name="Moneda 3" xfId="12"/>
    <cellStyle name="Normal" xfId="0" builtinId="0"/>
    <cellStyle name="Normal 2" xfId="6"/>
    <cellStyle name="Normal 2 2" xfId="11"/>
    <cellStyle name="Normal 3" xfId="7"/>
    <cellStyle name="Normal 4" xfId="8"/>
    <cellStyle name="Normal 5" xfId="9"/>
    <cellStyle name="Normal 6" xfId="4"/>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142875</xdr:colOff>
      <xdr:row>16</xdr:row>
      <xdr:rowOff>142875</xdr:rowOff>
    </xdr:from>
    <xdr:to>
      <xdr:col>10</xdr:col>
      <xdr:colOff>19050</xdr:colOff>
      <xdr:row>28</xdr:row>
      <xdr:rowOff>104738</xdr:rowOff>
    </xdr:to>
    <xdr:pic>
      <xdr:nvPicPr>
        <xdr:cNvPr id="2" name="Imagen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71525" y="3000375"/>
          <a:ext cx="6362700" cy="17906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20"/>
  <sheetViews>
    <sheetView zoomScaleNormal="100" workbookViewId="0">
      <selection activeCell="B2" sqref="B2:D20"/>
    </sheetView>
  </sheetViews>
  <sheetFormatPr baseColWidth="10" defaultRowHeight="12" x14ac:dyDescent="0.2"/>
  <cols>
    <col min="1" max="1" width="0.85546875" style="5" customWidth="1"/>
    <col min="2" max="2" width="18.42578125" style="5" customWidth="1"/>
    <col min="3" max="3" width="36.28515625" style="5" customWidth="1"/>
    <col min="4" max="4" width="39" style="17" customWidth="1"/>
    <col min="5" max="16384" width="11.42578125" style="5"/>
  </cols>
  <sheetData>
    <row r="1" spans="2:4" ht="12.75" thickBot="1" x14ac:dyDescent="0.25"/>
    <row r="2" spans="2:4" ht="15.75" customHeight="1" thickBot="1" x14ac:dyDescent="0.25">
      <c r="B2" s="118" t="s">
        <v>126</v>
      </c>
      <c r="C2" s="119"/>
      <c r="D2" s="120"/>
    </row>
    <row r="3" spans="2:4" ht="12.75" thickBot="1" x14ac:dyDescent="0.25">
      <c r="B3" s="102"/>
      <c r="C3" s="101" t="s">
        <v>127</v>
      </c>
      <c r="D3" s="19" t="s">
        <v>36</v>
      </c>
    </row>
    <row r="4" spans="2:4" ht="24.75" thickBot="1" x14ac:dyDescent="0.25">
      <c r="B4" s="43" t="s">
        <v>12</v>
      </c>
      <c r="C4" s="6" t="s">
        <v>56</v>
      </c>
      <c r="D4" s="27" t="s">
        <v>56</v>
      </c>
    </row>
    <row r="5" spans="2:4" ht="24.75" thickBot="1" x14ac:dyDescent="0.25">
      <c r="B5" s="43" t="s">
        <v>0</v>
      </c>
      <c r="C5" s="108">
        <v>2.7000000000000001E-3</v>
      </c>
      <c r="D5" s="103" t="s">
        <v>143</v>
      </c>
    </row>
    <row r="6" spans="2:4" ht="12.75" thickBot="1" x14ac:dyDescent="0.25">
      <c r="B6" s="43" t="s">
        <v>128</v>
      </c>
      <c r="C6" s="6" t="s">
        <v>130</v>
      </c>
      <c r="D6" s="103" t="s">
        <v>129</v>
      </c>
    </row>
    <row r="7" spans="2:4" ht="12.75" thickBot="1" x14ac:dyDescent="0.25">
      <c r="B7" s="42" t="s">
        <v>13</v>
      </c>
      <c r="C7" s="24" t="s">
        <v>131</v>
      </c>
      <c r="D7" s="109" t="s">
        <v>139</v>
      </c>
    </row>
    <row r="8" spans="2:4" x14ac:dyDescent="0.2">
      <c r="B8" s="121" t="s">
        <v>132</v>
      </c>
      <c r="C8" s="24" t="s">
        <v>133</v>
      </c>
      <c r="D8" s="105" t="s">
        <v>133</v>
      </c>
    </row>
    <row r="9" spans="2:4" x14ac:dyDescent="0.2">
      <c r="B9" s="122"/>
      <c r="C9" s="104" t="s">
        <v>134</v>
      </c>
      <c r="D9" s="106" t="s">
        <v>134</v>
      </c>
    </row>
    <row r="10" spans="2:4" ht="12.75" thickBot="1" x14ac:dyDescent="0.25">
      <c r="B10" s="123"/>
      <c r="C10" s="25" t="s">
        <v>135</v>
      </c>
      <c r="D10" s="107" t="s">
        <v>135</v>
      </c>
    </row>
    <row r="11" spans="2:4" x14ac:dyDescent="0.2">
      <c r="B11" s="7" t="s">
        <v>14</v>
      </c>
      <c r="C11" s="8" t="s">
        <v>136</v>
      </c>
      <c r="D11" s="18" t="s">
        <v>137</v>
      </c>
    </row>
    <row r="12" spans="2:4" ht="36.75" thickBot="1" x14ac:dyDescent="0.25">
      <c r="B12" s="9"/>
      <c r="C12" s="10" t="s">
        <v>138</v>
      </c>
      <c r="D12" s="18" t="s">
        <v>15</v>
      </c>
    </row>
    <row r="13" spans="2:4" ht="48.75" thickBot="1" x14ac:dyDescent="0.25">
      <c r="B13" s="11" t="s">
        <v>16</v>
      </c>
      <c r="C13" s="12" t="s">
        <v>140</v>
      </c>
      <c r="D13" s="110" t="s">
        <v>140</v>
      </c>
    </row>
    <row r="14" spans="2:4" ht="36.75" thickBot="1" x14ac:dyDescent="0.25">
      <c r="B14" s="44" t="s">
        <v>17</v>
      </c>
      <c r="C14" s="27" t="s">
        <v>142</v>
      </c>
      <c r="D14" s="27" t="s">
        <v>141</v>
      </c>
    </row>
    <row r="15" spans="2:4" ht="24.75" thickBot="1" x14ac:dyDescent="0.25">
      <c r="B15" s="111" t="s">
        <v>18</v>
      </c>
      <c r="C15" s="26" t="s">
        <v>144</v>
      </c>
      <c r="D15" s="26" t="s">
        <v>144</v>
      </c>
    </row>
    <row r="16" spans="2:4" ht="15" customHeight="1" x14ac:dyDescent="0.2">
      <c r="B16" s="124" t="s">
        <v>19</v>
      </c>
      <c r="C16" s="125"/>
      <c r="D16" s="126"/>
    </row>
    <row r="17" spans="2:4" ht="24" x14ac:dyDescent="0.2">
      <c r="B17" s="9" t="s">
        <v>145</v>
      </c>
      <c r="C17" s="112" t="s">
        <v>147</v>
      </c>
      <c r="D17" s="113" t="s">
        <v>146</v>
      </c>
    </row>
    <row r="18" spans="2:4" ht="24" x14ac:dyDescent="0.2">
      <c r="B18" s="114" t="s">
        <v>20</v>
      </c>
      <c r="C18" s="112" t="s">
        <v>148</v>
      </c>
      <c r="D18" s="115" t="s">
        <v>149</v>
      </c>
    </row>
    <row r="19" spans="2:4" ht="24.75" thickBot="1" x14ac:dyDescent="0.25">
      <c r="B19" s="9" t="s">
        <v>21</v>
      </c>
      <c r="C19" s="112" t="s">
        <v>147</v>
      </c>
      <c r="D19" s="116" t="s">
        <v>58</v>
      </c>
    </row>
    <row r="20" spans="2:4" ht="248.25" thickBot="1" x14ac:dyDescent="0.25">
      <c r="B20" s="11" t="s">
        <v>22</v>
      </c>
      <c r="C20" s="12" t="s">
        <v>23</v>
      </c>
      <c r="D20" s="117" t="s">
        <v>57</v>
      </c>
    </row>
  </sheetData>
  <mergeCells count="3">
    <mergeCell ref="B2:D2"/>
    <mergeCell ref="B8:B10"/>
    <mergeCell ref="B16:D16"/>
  </mergeCells>
  <pageMargins left="1.1023622047244095" right="0.70866141732283472" top="1.5354330708661419" bottom="0.74803149606299213" header="0.31496062992125984" footer="0.31496062992125984"/>
  <pageSetup paperSize="9" scale="80"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1"/>
  <sheetViews>
    <sheetView tabSelected="1" topLeftCell="A34" workbookViewId="0">
      <selection activeCell="A32" sqref="A32:K51"/>
    </sheetView>
  </sheetViews>
  <sheetFormatPr baseColWidth="10" defaultRowHeight="12" x14ac:dyDescent="0.2"/>
  <cols>
    <col min="1" max="1" width="9.42578125" style="5" bestFit="1" customWidth="1"/>
    <col min="2" max="2" width="11.140625" style="5" bestFit="1" customWidth="1"/>
    <col min="3" max="3" width="17.140625" style="5" bestFit="1" customWidth="1"/>
    <col min="4" max="4" width="6.140625" style="5" customWidth="1"/>
    <col min="5" max="5" width="12.140625" style="5" customWidth="1"/>
    <col min="6" max="7" width="11.42578125" style="5"/>
    <col min="8" max="8" width="8.5703125" style="5" customWidth="1"/>
    <col min="9" max="9" width="11.5703125" style="5" customWidth="1"/>
    <col min="10" max="10" width="7.7109375" style="5" customWidth="1"/>
    <col min="11" max="11" width="10" style="5" customWidth="1"/>
    <col min="12" max="12" width="12" style="5" customWidth="1"/>
    <col min="13" max="16384" width="11.42578125" style="5"/>
  </cols>
  <sheetData>
    <row r="1" spans="1:13" ht="15.75" customHeight="1" thickBot="1" x14ac:dyDescent="0.25">
      <c r="A1" s="118" t="s">
        <v>60</v>
      </c>
      <c r="B1" s="119"/>
      <c r="C1" s="119"/>
      <c r="D1" s="119"/>
      <c r="E1" s="119"/>
      <c r="F1" s="119"/>
      <c r="G1" s="119"/>
      <c r="H1" s="119"/>
      <c r="I1" s="119"/>
      <c r="J1" s="119"/>
      <c r="K1" s="120"/>
    </row>
    <row r="2" spans="1:13" ht="15.75" customHeight="1" x14ac:dyDescent="0.2">
      <c r="A2" s="133" t="s">
        <v>61</v>
      </c>
      <c r="B2" s="134"/>
      <c r="C2" s="134"/>
      <c r="D2" s="134"/>
      <c r="E2" s="134"/>
      <c r="F2" s="134"/>
      <c r="G2" s="134"/>
      <c r="H2" s="134"/>
      <c r="I2" s="134"/>
      <c r="J2" s="134"/>
      <c r="K2" s="135"/>
    </row>
    <row r="3" spans="1:13" ht="12.75" customHeight="1" x14ac:dyDescent="0.2">
      <c r="A3" s="136" t="s">
        <v>62</v>
      </c>
      <c r="B3" s="136"/>
      <c r="C3" s="136"/>
      <c r="D3" s="136"/>
      <c r="E3" s="136"/>
      <c r="F3" s="136"/>
      <c r="G3" s="136"/>
      <c r="H3" s="137" t="s">
        <v>55</v>
      </c>
      <c r="I3" s="137"/>
      <c r="J3" s="138" t="s">
        <v>36</v>
      </c>
      <c r="K3" s="138"/>
    </row>
    <row r="4" spans="1:13" ht="24" x14ac:dyDescent="0.2">
      <c r="A4" s="57" t="s">
        <v>25</v>
      </c>
      <c r="B4" s="57" t="s">
        <v>26</v>
      </c>
      <c r="C4" s="57" t="s">
        <v>27</v>
      </c>
      <c r="D4" s="57" t="s">
        <v>28</v>
      </c>
      <c r="E4" s="57" t="s">
        <v>29</v>
      </c>
      <c r="F4" s="57" t="s">
        <v>30</v>
      </c>
      <c r="G4" s="57" t="s">
        <v>31</v>
      </c>
      <c r="H4" s="57" t="s">
        <v>0</v>
      </c>
      <c r="I4" s="57" t="s">
        <v>1</v>
      </c>
      <c r="J4" s="57" t="s">
        <v>0</v>
      </c>
      <c r="K4" s="57" t="s">
        <v>1</v>
      </c>
    </row>
    <row r="5" spans="1:13" ht="15" x14ac:dyDescent="0.25">
      <c r="A5" s="37" t="s">
        <v>63</v>
      </c>
      <c r="B5" s="37" t="s">
        <v>33</v>
      </c>
      <c r="C5" s="37" t="s">
        <v>65</v>
      </c>
      <c r="D5" s="37">
        <v>2015</v>
      </c>
      <c r="E5" s="38">
        <v>60000</v>
      </c>
      <c r="F5" s="39">
        <v>0</v>
      </c>
      <c r="G5" s="40">
        <f>E5+F5</f>
        <v>60000</v>
      </c>
      <c r="H5" s="46">
        <v>2.5000000000000001E-2</v>
      </c>
      <c r="I5" s="40">
        <f>((G5*H5)/365)*366</f>
        <v>1504.1095890410961</v>
      </c>
      <c r="J5" s="47">
        <v>0.03</v>
      </c>
      <c r="K5" s="38">
        <f>((G5*J5)/365)*366</f>
        <v>1804.9315068493152</v>
      </c>
    </row>
    <row r="6" spans="1:13" ht="15" x14ac:dyDescent="0.25">
      <c r="A6" s="37" t="s">
        <v>64</v>
      </c>
      <c r="B6" s="37" t="s">
        <v>66</v>
      </c>
      <c r="C6" s="37" t="s">
        <v>67</v>
      </c>
      <c r="D6" s="37">
        <v>2010</v>
      </c>
      <c r="E6" s="38">
        <v>18000</v>
      </c>
      <c r="F6" s="39">
        <v>0</v>
      </c>
      <c r="G6" s="40">
        <f t="shared" ref="G6:G8" si="0">E6+F6</f>
        <v>18000</v>
      </c>
      <c r="H6" s="47">
        <v>3.5999999999999997E-2</v>
      </c>
      <c r="I6" s="40">
        <f t="shared" ref="I6:I8" si="1">((G6*H6)/365)*366</f>
        <v>649.7753424657534</v>
      </c>
      <c r="J6" s="46">
        <v>3.3000000000000002E-2</v>
      </c>
      <c r="K6" s="38">
        <f t="shared" ref="K6:K8" si="2">((G6*J6)/365)*366</f>
        <v>595.62739726027394</v>
      </c>
      <c r="L6" s="28"/>
      <c r="M6" s="28"/>
    </row>
    <row r="7" spans="1:13" ht="15" x14ac:dyDescent="0.25">
      <c r="A7" s="37" t="s">
        <v>112</v>
      </c>
      <c r="B7" s="37" t="s">
        <v>68</v>
      </c>
      <c r="C7" s="37" t="s">
        <v>69</v>
      </c>
      <c r="D7" s="37">
        <v>2019</v>
      </c>
      <c r="E7" s="38">
        <v>49000</v>
      </c>
      <c r="F7" s="39">
        <v>0</v>
      </c>
      <c r="G7" s="40">
        <f t="shared" si="0"/>
        <v>49000</v>
      </c>
      <c r="H7" s="47">
        <v>2.58E-2</v>
      </c>
      <c r="I7" s="40">
        <f t="shared" si="1"/>
        <v>1267.6635616438357</v>
      </c>
      <c r="J7" s="47">
        <v>0.03</v>
      </c>
      <c r="K7" s="38">
        <f t="shared" si="2"/>
        <v>1474.027397260274</v>
      </c>
      <c r="L7" s="29"/>
      <c r="M7" s="28"/>
    </row>
    <row r="8" spans="1:13" s="36" customFormat="1" ht="15" x14ac:dyDescent="0.25">
      <c r="A8" s="37" t="s">
        <v>113</v>
      </c>
      <c r="B8" s="37" t="s">
        <v>32</v>
      </c>
      <c r="C8" s="37" t="s">
        <v>70</v>
      </c>
      <c r="D8" s="37">
        <v>2020</v>
      </c>
      <c r="E8" s="38">
        <v>30000</v>
      </c>
      <c r="F8" s="38">
        <v>3258.93</v>
      </c>
      <c r="G8" s="40">
        <f t="shared" si="0"/>
        <v>33258.93</v>
      </c>
      <c r="H8" s="46">
        <v>3.3500000000000002E-2</v>
      </c>
      <c r="I8" s="40">
        <f t="shared" si="1"/>
        <v>1117.2266869315069</v>
      </c>
      <c r="J8" s="46">
        <v>3.3000000000000002E-2</v>
      </c>
      <c r="K8" s="38">
        <f t="shared" si="2"/>
        <v>1100.5516617534247</v>
      </c>
      <c r="L8" s="34"/>
      <c r="M8" s="35"/>
    </row>
    <row r="9" spans="1:13" x14ac:dyDescent="0.2">
      <c r="A9" s="41"/>
      <c r="B9" s="32"/>
      <c r="C9" s="32"/>
      <c r="D9" s="32"/>
      <c r="E9" s="139" t="s">
        <v>35</v>
      </c>
      <c r="F9" s="140"/>
      <c r="G9" s="140"/>
      <c r="H9" s="55"/>
      <c r="I9" s="52">
        <f>SUM(I5:I8)</f>
        <v>4538.7751800821925</v>
      </c>
      <c r="J9" s="55"/>
      <c r="K9" s="33">
        <f>SUM(K5:K8)</f>
        <v>4975.1379631232876</v>
      </c>
    </row>
    <row r="10" spans="1:13" x14ac:dyDescent="0.2">
      <c r="A10" s="41"/>
      <c r="B10" s="32"/>
      <c r="C10" s="32"/>
      <c r="D10" s="32"/>
      <c r="E10" s="130" t="s">
        <v>3</v>
      </c>
      <c r="F10" s="131"/>
      <c r="G10" s="132"/>
      <c r="H10" s="50"/>
      <c r="I10" s="53">
        <f>I9*3.5%</f>
        <v>158.85713130287675</v>
      </c>
      <c r="J10" s="55"/>
      <c r="K10" s="48">
        <f>K9*3.5%</f>
        <v>174.12982870931509</v>
      </c>
    </row>
    <row r="11" spans="1:13" x14ac:dyDescent="0.2">
      <c r="A11" s="41"/>
      <c r="B11" s="32"/>
      <c r="C11" s="32"/>
      <c r="D11" s="32"/>
      <c r="E11" s="130" t="s">
        <v>4</v>
      </c>
      <c r="F11" s="131"/>
      <c r="G11" s="132"/>
      <c r="H11" s="50"/>
      <c r="I11" s="53">
        <f>I9*0.5%</f>
        <v>22.693875900410962</v>
      </c>
      <c r="J11" s="55"/>
      <c r="K11" s="48">
        <f>K9*0.5%</f>
        <v>24.87568981561644</v>
      </c>
    </row>
    <row r="12" spans="1:13" x14ac:dyDescent="0.2">
      <c r="A12" s="41"/>
      <c r="B12" s="32"/>
      <c r="C12" s="32"/>
      <c r="D12" s="32"/>
      <c r="E12" s="130" t="s">
        <v>5</v>
      </c>
      <c r="F12" s="131"/>
      <c r="G12" s="132"/>
      <c r="H12" s="50"/>
      <c r="I12" s="53">
        <v>9</v>
      </c>
      <c r="J12" s="55"/>
      <c r="K12" s="48">
        <v>9</v>
      </c>
    </row>
    <row r="13" spans="1:13" x14ac:dyDescent="0.2">
      <c r="A13" s="41"/>
      <c r="B13" s="32"/>
      <c r="C13" s="32"/>
      <c r="D13" s="32"/>
      <c r="E13" s="130" t="s">
        <v>6</v>
      </c>
      <c r="F13" s="131"/>
      <c r="G13" s="132"/>
      <c r="H13" s="50"/>
      <c r="I13" s="53">
        <f>SUM(I9:I12)</f>
        <v>4729.32618728548</v>
      </c>
      <c r="J13" s="55"/>
      <c r="K13" s="48">
        <f>SUM(K9:K12)</f>
        <v>5183.1434816482188</v>
      </c>
    </row>
    <row r="14" spans="1:13" x14ac:dyDescent="0.2">
      <c r="A14" s="41"/>
      <c r="B14" s="32"/>
      <c r="C14" s="32"/>
      <c r="D14" s="32"/>
      <c r="E14" s="130" t="s">
        <v>7</v>
      </c>
      <c r="F14" s="131"/>
      <c r="G14" s="132"/>
      <c r="H14" s="50"/>
      <c r="I14" s="53">
        <f>I13*12%</f>
        <v>567.51914247425759</v>
      </c>
      <c r="J14" s="55"/>
      <c r="K14" s="48">
        <f>K13*12%</f>
        <v>621.97721779778624</v>
      </c>
    </row>
    <row r="15" spans="1:13" ht="12.75" thickBot="1" x14ac:dyDescent="0.25">
      <c r="A15" s="30"/>
      <c r="B15" s="31"/>
      <c r="C15" s="31"/>
      <c r="D15" s="31"/>
      <c r="E15" s="127" t="s">
        <v>34</v>
      </c>
      <c r="F15" s="128"/>
      <c r="G15" s="129"/>
      <c r="H15" s="51"/>
      <c r="I15" s="54">
        <f>+I14+I13</f>
        <v>5296.845329759738</v>
      </c>
      <c r="J15" s="56"/>
      <c r="K15" s="49">
        <f>+K14+K13</f>
        <v>5805.1206994460053</v>
      </c>
      <c r="L15" s="62"/>
    </row>
    <row r="16" spans="1:13" x14ac:dyDescent="0.2">
      <c r="A16" s="32"/>
      <c r="B16" s="32"/>
      <c r="C16" s="32"/>
      <c r="D16" s="32"/>
      <c r="E16" s="76"/>
      <c r="F16" s="76"/>
      <c r="G16" s="76"/>
      <c r="H16" s="77"/>
      <c r="I16" s="78"/>
      <c r="J16" s="32"/>
      <c r="K16" s="78"/>
      <c r="L16" s="62"/>
    </row>
    <row r="17" spans="1:12" x14ac:dyDescent="0.2">
      <c r="A17" s="32"/>
      <c r="B17" s="32"/>
      <c r="C17" s="32"/>
      <c r="D17" s="32"/>
      <c r="E17" s="76"/>
      <c r="F17" s="76"/>
      <c r="G17" s="76"/>
      <c r="H17" s="77"/>
      <c r="I17" s="78"/>
      <c r="J17" s="32"/>
      <c r="K17" s="78"/>
      <c r="L17" s="62"/>
    </row>
    <row r="18" spans="1:12" x14ac:dyDescent="0.2">
      <c r="A18" s="80"/>
      <c r="B18" s="80"/>
      <c r="C18" s="80"/>
      <c r="D18" s="80"/>
      <c r="E18" s="80"/>
      <c r="F18" s="80"/>
      <c r="G18" s="80"/>
      <c r="H18" s="80"/>
      <c r="I18" s="80"/>
      <c r="J18" s="80"/>
      <c r="K18" s="80"/>
      <c r="L18" s="62"/>
    </row>
    <row r="19" spans="1:12" x14ac:dyDescent="0.2">
      <c r="A19" s="79"/>
      <c r="B19" s="79"/>
      <c r="C19" s="79"/>
      <c r="D19" s="79"/>
      <c r="E19" s="79"/>
      <c r="F19" s="79"/>
      <c r="G19" s="79"/>
      <c r="H19" s="79"/>
      <c r="I19" s="79"/>
      <c r="J19" s="79"/>
      <c r="K19" s="79"/>
      <c r="L19" s="62"/>
    </row>
    <row r="20" spans="1:12" x14ac:dyDescent="0.2">
      <c r="A20" s="79"/>
      <c r="B20" s="79"/>
      <c r="C20" s="79"/>
      <c r="D20" s="79"/>
      <c r="E20" s="79"/>
      <c r="F20" s="79"/>
      <c r="G20" s="79"/>
      <c r="H20" s="79"/>
      <c r="I20" s="79"/>
      <c r="J20" s="79"/>
      <c r="K20" s="79"/>
      <c r="L20" s="62"/>
    </row>
    <row r="21" spans="1:12" x14ac:dyDescent="0.2">
      <c r="A21" s="79"/>
      <c r="B21" s="79"/>
      <c r="C21" s="79"/>
      <c r="D21" s="79"/>
      <c r="E21" s="79"/>
      <c r="F21" s="79"/>
      <c r="G21" s="79"/>
      <c r="H21" s="79"/>
      <c r="I21" s="79"/>
      <c r="J21" s="79"/>
      <c r="K21" s="79"/>
      <c r="L21" s="62"/>
    </row>
    <row r="22" spans="1:12" x14ac:dyDescent="0.2">
      <c r="A22" s="79"/>
      <c r="B22" s="79"/>
      <c r="C22" s="79"/>
      <c r="D22" s="79"/>
      <c r="E22" s="79"/>
      <c r="F22" s="79"/>
      <c r="G22" s="79"/>
      <c r="H22" s="79"/>
      <c r="I22" s="79"/>
      <c r="J22" s="79"/>
      <c r="K22" s="79"/>
      <c r="L22" s="62"/>
    </row>
    <row r="23" spans="1:12" x14ac:dyDescent="0.2">
      <c r="A23" s="79"/>
      <c r="B23" s="79"/>
      <c r="C23" s="79"/>
      <c r="D23" s="79"/>
      <c r="E23" s="79"/>
      <c r="F23" s="79"/>
      <c r="G23" s="79"/>
      <c r="H23" s="79"/>
      <c r="I23" s="79"/>
      <c r="J23" s="79"/>
      <c r="K23" s="79"/>
      <c r="L23" s="62"/>
    </row>
    <row r="24" spans="1:12" x14ac:dyDescent="0.2">
      <c r="A24" s="79"/>
      <c r="B24" s="79"/>
      <c r="C24" s="79"/>
      <c r="D24" s="79"/>
      <c r="E24" s="79"/>
      <c r="F24" s="79"/>
      <c r="G24" s="79"/>
      <c r="H24" s="79"/>
      <c r="I24" s="79"/>
      <c r="J24" s="79"/>
      <c r="K24" s="79"/>
      <c r="L24" s="62"/>
    </row>
    <row r="25" spans="1:12" x14ac:dyDescent="0.2">
      <c r="A25" s="32"/>
      <c r="B25" s="32"/>
      <c r="C25" s="32"/>
      <c r="D25" s="32"/>
      <c r="E25" s="76"/>
      <c r="F25" s="76"/>
      <c r="G25" s="76"/>
      <c r="H25" s="77"/>
      <c r="I25" s="78"/>
      <c r="J25" s="32"/>
      <c r="K25" s="78"/>
      <c r="L25" s="62"/>
    </row>
    <row r="26" spans="1:12" x14ac:dyDescent="0.2">
      <c r="A26" s="32"/>
      <c r="B26" s="32"/>
      <c r="C26" s="32"/>
      <c r="D26" s="32"/>
      <c r="E26" s="76"/>
      <c r="F26" s="76"/>
      <c r="G26" s="76"/>
      <c r="H26" s="77"/>
      <c r="I26" s="78"/>
      <c r="J26" s="32"/>
      <c r="K26" s="78"/>
      <c r="L26" s="62"/>
    </row>
    <row r="27" spans="1:12" x14ac:dyDescent="0.2">
      <c r="A27" s="32"/>
      <c r="B27" s="32"/>
      <c r="C27" s="32"/>
      <c r="D27" s="32"/>
      <c r="E27" s="76"/>
      <c r="F27" s="76"/>
      <c r="G27" s="76"/>
      <c r="H27" s="77"/>
      <c r="I27" s="78"/>
      <c r="J27" s="32"/>
      <c r="K27" s="78"/>
      <c r="L27" s="62"/>
    </row>
    <row r="28" spans="1:12" x14ac:dyDescent="0.2">
      <c r="A28" s="32"/>
      <c r="B28" s="32"/>
      <c r="C28" s="32"/>
      <c r="D28" s="32"/>
      <c r="E28" s="76"/>
      <c r="F28" s="76"/>
      <c r="G28" s="76"/>
      <c r="H28" s="77"/>
      <c r="I28" s="78"/>
      <c r="J28" s="32"/>
      <c r="K28" s="78"/>
      <c r="L28" s="62"/>
    </row>
    <row r="31" spans="1:12" ht="12.75" thickBot="1" x14ac:dyDescent="0.25"/>
    <row r="32" spans="1:12" ht="13.5" customHeight="1" x14ac:dyDescent="0.2">
      <c r="A32" s="133" t="s">
        <v>71</v>
      </c>
      <c r="B32" s="134"/>
      <c r="C32" s="134"/>
      <c r="D32" s="134"/>
      <c r="E32" s="134"/>
      <c r="F32" s="134"/>
      <c r="G32" s="134"/>
      <c r="H32" s="134"/>
      <c r="I32" s="134"/>
      <c r="J32" s="134"/>
      <c r="K32" s="135"/>
    </row>
    <row r="33" spans="1:12" x14ac:dyDescent="0.2">
      <c r="A33" s="136" t="s">
        <v>62</v>
      </c>
      <c r="B33" s="136"/>
      <c r="C33" s="136"/>
      <c r="D33" s="136"/>
      <c r="E33" s="136"/>
      <c r="F33" s="136"/>
      <c r="G33" s="136"/>
      <c r="H33" s="137" t="s">
        <v>55</v>
      </c>
      <c r="I33" s="137"/>
      <c r="J33" s="138" t="s">
        <v>36</v>
      </c>
      <c r="K33" s="138"/>
    </row>
    <row r="34" spans="1:12" ht="24" x14ac:dyDescent="0.2">
      <c r="A34" s="57" t="s">
        <v>25</v>
      </c>
      <c r="B34" s="57" t="s">
        <v>26</v>
      </c>
      <c r="C34" s="57" t="s">
        <v>27</v>
      </c>
      <c r="D34" s="57" t="s">
        <v>28</v>
      </c>
      <c r="E34" s="57" t="s">
        <v>29</v>
      </c>
      <c r="F34" s="57" t="s">
        <v>30</v>
      </c>
      <c r="G34" s="57" t="s">
        <v>31</v>
      </c>
      <c r="H34" s="57" t="s">
        <v>0</v>
      </c>
      <c r="I34" s="57" t="s">
        <v>1</v>
      </c>
      <c r="J34" s="57" t="s">
        <v>0</v>
      </c>
      <c r="K34" s="57" t="s">
        <v>1</v>
      </c>
    </row>
    <row r="35" spans="1:12" ht="24" x14ac:dyDescent="0.25">
      <c r="A35" s="4" t="s">
        <v>72</v>
      </c>
      <c r="B35" s="45" t="s">
        <v>66</v>
      </c>
      <c r="C35" s="45" t="s">
        <v>82</v>
      </c>
      <c r="D35" s="45">
        <v>2014</v>
      </c>
      <c r="E35" s="58">
        <v>16000</v>
      </c>
      <c r="F35" s="39">
        <v>0</v>
      </c>
      <c r="G35" s="59">
        <f t="shared" ref="G35:G40" si="3">E35+F35</f>
        <v>16000</v>
      </c>
      <c r="H35" s="61">
        <v>3.1E-2</v>
      </c>
      <c r="I35" s="58">
        <f t="shared" ref="I35:I41" si="4">((G35*H35)/365)*366</f>
        <v>497.35890410958905</v>
      </c>
      <c r="J35" s="60">
        <v>0.03</v>
      </c>
      <c r="K35" s="58">
        <f t="shared" ref="K35:K41" si="5">((G35*J35)/365)*366</f>
        <v>481.31506849315065</v>
      </c>
    </row>
    <row r="36" spans="1:12" ht="24" x14ac:dyDescent="0.25">
      <c r="A36" s="4" t="s">
        <v>73</v>
      </c>
      <c r="B36" s="45" t="s">
        <v>66</v>
      </c>
      <c r="C36" s="45" t="s">
        <v>82</v>
      </c>
      <c r="D36" s="45">
        <v>2015</v>
      </c>
      <c r="E36" s="58">
        <v>18000</v>
      </c>
      <c r="F36" s="39">
        <v>0</v>
      </c>
      <c r="G36" s="59">
        <f t="shared" si="3"/>
        <v>18000</v>
      </c>
      <c r="H36" s="61">
        <v>3.1E-2</v>
      </c>
      <c r="I36" s="58">
        <f t="shared" si="4"/>
        <v>559.52876712328759</v>
      </c>
      <c r="J36" s="60">
        <v>0.03</v>
      </c>
      <c r="K36" s="58">
        <f t="shared" si="5"/>
        <v>541.47945205479448</v>
      </c>
    </row>
    <row r="37" spans="1:12" ht="15" x14ac:dyDescent="0.25">
      <c r="A37" s="4" t="s">
        <v>74</v>
      </c>
      <c r="B37" s="45" t="s">
        <v>83</v>
      </c>
      <c r="C37" s="45" t="s">
        <v>84</v>
      </c>
      <c r="D37" s="45">
        <v>2008</v>
      </c>
      <c r="E37" s="58">
        <v>13000</v>
      </c>
      <c r="F37" s="39">
        <v>0</v>
      </c>
      <c r="G37" s="59">
        <f t="shared" si="3"/>
        <v>13000</v>
      </c>
      <c r="H37" s="61">
        <v>3.1E-2</v>
      </c>
      <c r="I37" s="58">
        <f t="shared" si="4"/>
        <v>404.10410958904112</v>
      </c>
      <c r="J37" s="60">
        <v>0.03</v>
      </c>
      <c r="K37" s="58">
        <f t="shared" si="5"/>
        <v>391.06849315068496</v>
      </c>
    </row>
    <row r="38" spans="1:12" ht="15" x14ac:dyDescent="0.25">
      <c r="A38" s="4" t="s">
        <v>75</v>
      </c>
      <c r="B38" s="45" t="s">
        <v>83</v>
      </c>
      <c r="C38" s="45" t="s">
        <v>85</v>
      </c>
      <c r="D38" s="45">
        <v>2008</v>
      </c>
      <c r="E38" s="58">
        <v>6000</v>
      </c>
      <c r="F38" s="39">
        <v>0</v>
      </c>
      <c r="G38" s="59">
        <f t="shared" si="3"/>
        <v>6000</v>
      </c>
      <c r="H38" s="61">
        <v>3.1E-2</v>
      </c>
      <c r="I38" s="58">
        <f t="shared" si="4"/>
        <v>186.50958904109589</v>
      </c>
      <c r="J38" s="60">
        <v>0.03</v>
      </c>
      <c r="K38" s="58">
        <f t="shared" si="5"/>
        <v>180.49315068493149</v>
      </c>
    </row>
    <row r="39" spans="1:12" ht="15" x14ac:dyDescent="0.25">
      <c r="A39" s="4" t="s">
        <v>76</v>
      </c>
      <c r="B39" s="45" t="s">
        <v>83</v>
      </c>
      <c r="C39" s="45" t="s">
        <v>84</v>
      </c>
      <c r="D39" s="45">
        <v>2009</v>
      </c>
      <c r="E39" s="58">
        <v>14000</v>
      </c>
      <c r="F39" s="39">
        <v>0</v>
      </c>
      <c r="G39" s="58">
        <f t="shared" si="3"/>
        <v>14000</v>
      </c>
      <c r="H39" s="61">
        <v>3.1E-2</v>
      </c>
      <c r="I39" s="58">
        <f t="shared" si="4"/>
        <v>435.18904109589039</v>
      </c>
      <c r="J39" s="60">
        <v>0.03</v>
      </c>
      <c r="K39" s="58">
        <f t="shared" si="5"/>
        <v>421.15068493150682</v>
      </c>
    </row>
    <row r="40" spans="1:12" ht="15" x14ac:dyDescent="0.25">
      <c r="A40" s="4" t="s">
        <v>77</v>
      </c>
      <c r="B40" s="45" t="s">
        <v>66</v>
      </c>
      <c r="C40" s="45" t="s">
        <v>86</v>
      </c>
      <c r="D40" s="45">
        <v>2019</v>
      </c>
      <c r="E40" s="58">
        <v>13000</v>
      </c>
      <c r="F40" s="39">
        <v>0</v>
      </c>
      <c r="G40" s="58">
        <f t="shared" si="3"/>
        <v>13000</v>
      </c>
      <c r="H40" s="61">
        <v>3.1E-2</v>
      </c>
      <c r="I40" s="58">
        <f t="shared" si="4"/>
        <v>404.10410958904112</v>
      </c>
      <c r="J40" s="60">
        <v>0.03</v>
      </c>
      <c r="K40" s="58">
        <f t="shared" si="5"/>
        <v>391.06849315068496</v>
      </c>
    </row>
    <row r="41" spans="1:12" ht="15" x14ac:dyDescent="0.25">
      <c r="A41" s="4" t="s">
        <v>78</v>
      </c>
      <c r="B41" s="45" t="s">
        <v>87</v>
      </c>
      <c r="C41" s="45" t="s">
        <v>88</v>
      </c>
      <c r="D41" s="45">
        <v>2006</v>
      </c>
      <c r="E41" s="58">
        <v>10000</v>
      </c>
      <c r="F41" s="39">
        <v>0</v>
      </c>
      <c r="G41" s="58">
        <f t="shared" ref="G41:G44" si="6">E41+F41</f>
        <v>10000</v>
      </c>
      <c r="H41" s="60">
        <v>3.6999999999999998E-2</v>
      </c>
      <c r="I41" s="58">
        <f t="shared" si="4"/>
        <v>371.01369863013701</v>
      </c>
      <c r="J41" s="60">
        <v>3.6999999999999998E-2</v>
      </c>
      <c r="K41" s="58">
        <f t="shared" si="5"/>
        <v>371.01369863013701</v>
      </c>
    </row>
    <row r="42" spans="1:12" ht="15" x14ac:dyDescent="0.25">
      <c r="A42" s="4" t="s">
        <v>79</v>
      </c>
      <c r="B42" s="45" t="s">
        <v>89</v>
      </c>
      <c r="C42" s="45" t="s">
        <v>90</v>
      </c>
      <c r="D42" s="45">
        <v>2003</v>
      </c>
      <c r="E42" s="58">
        <v>9000</v>
      </c>
      <c r="F42" s="39">
        <v>0</v>
      </c>
      <c r="G42" s="58">
        <f t="shared" si="6"/>
        <v>9000</v>
      </c>
      <c r="H42" s="60">
        <v>3.6999999999999998E-2</v>
      </c>
      <c r="I42" s="58">
        <f t="shared" ref="I42:I44" si="7">((G42*H42)/365)*366</f>
        <v>333.91232876712331</v>
      </c>
      <c r="J42" s="60">
        <v>3.6999999999999998E-2</v>
      </c>
      <c r="K42" s="58">
        <f t="shared" ref="K42:K44" si="8">((G42*J42)/365)*366</f>
        <v>333.91232876712331</v>
      </c>
    </row>
    <row r="43" spans="1:12" ht="15" x14ac:dyDescent="0.25">
      <c r="A43" s="4" t="s">
        <v>80</v>
      </c>
      <c r="B43" s="45" t="s">
        <v>91</v>
      </c>
      <c r="C43" s="45" t="s">
        <v>92</v>
      </c>
      <c r="D43" s="45">
        <v>2009</v>
      </c>
      <c r="E43" s="58">
        <v>11000</v>
      </c>
      <c r="F43" s="39">
        <v>0</v>
      </c>
      <c r="G43" s="58">
        <f t="shared" si="6"/>
        <v>11000</v>
      </c>
      <c r="H43" s="60">
        <v>3.6999999999999998E-2</v>
      </c>
      <c r="I43" s="58">
        <f t="shared" si="7"/>
        <v>408.11506849315066</v>
      </c>
      <c r="J43" s="60">
        <v>3.6999999999999998E-2</v>
      </c>
      <c r="K43" s="58">
        <f t="shared" si="8"/>
        <v>408.11506849315066</v>
      </c>
    </row>
    <row r="44" spans="1:12" ht="15" x14ac:dyDescent="0.25">
      <c r="A44" s="4" t="s">
        <v>81</v>
      </c>
      <c r="B44" s="45" t="s">
        <v>93</v>
      </c>
      <c r="C44" s="45" t="s">
        <v>94</v>
      </c>
      <c r="D44" s="45">
        <v>2019</v>
      </c>
      <c r="E44" s="58">
        <v>16000</v>
      </c>
      <c r="F44" s="39">
        <v>0</v>
      </c>
      <c r="G44" s="58">
        <f t="shared" si="6"/>
        <v>16000</v>
      </c>
      <c r="H44" s="60">
        <v>3.1E-2</v>
      </c>
      <c r="I44" s="58">
        <f t="shared" si="7"/>
        <v>497.35890410958905</v>
      </c>
      <c r="J44" s="60">
        <v>0.03</v>
      </c>
      <c r="K44" s="58">
        <f t="shared" si="8"/>
        <v>481.31506849315065</v>
      </c>
      <c r="L44" s="62"/>
    </row>
    <row r="45" spans="1:12" x14ac:dyDescent="0.2">
      <c r="A45" s="41"/>
      <c r="B45" s="32"/>
      <c r="C45" s="32"/>
      <c r="D45" s="32"/>
      <c r="E45" s="139" t="s">
        <v>35</v>
      </c>
      <c r="F45" s="140"/>
      <c r="G45" s="140"/>
      <c r="H45" s="55"/>
      <c r="I45" s="52">
        <f>SUM(I35:I44)</f>
        <v>4097.1945205479451</v>
      </c>
      <c r="J45" s="55"/>
      <c r="K45" s="33">
        <f>SUM(K35:K44)</f>
        <v>4000.9315068493147</v>
      </c>
      <c r="L45" s="62"/>
    </row>
    <row r="46" spans="1:12" x14ac:dyDescent="0.2">
      <c r="A46" s="41"/>
      <c r="B46" s="32"/>
      <c r="C46" s="32"/>
      <c r="D46" s="32"/>
      <c r="E46" s="130" t="s">
        <v>3</v>
      </c>
      <c r="F46" s="131"/>
      <c r="G46" s="132"/>
      <c r="H46" s="50"/>
      <c r="I46" s="53">
        <f>I45*3.5%</f>
        <v>143.40180821917809</v>
      </c>
      <c r="J46" s="55"/>
      <c r="K46" s="48">
        <f>K45*3.5%</f>
        <v>140.03260273972603</v>
      </c>
    </row>
    <row r="47" spans="1:12" x14ac:dyDescent="0.2">
      <c r="A47" s="41"/>
      <c r="B47" s="32"/>
      <c r="C47" s="32"/>
      <c r="D47" s="32"/>
      <c r="E47" s="130" t="s">
        <v>4</v>
      </c>
      <c r="F47" s="131"/>
      <c r="G47" s="132"/>
      <c r="H47" s="50"/>
      <c r="I47" s="53">
        <f>I45*0.5%</f>
        <v>20.485972602739725</v>
      </c>
      <c r="J47" s="55"/>
      <c r="K47" s="48">
        <f>K45*0.5%</f>
        <v>20.004657534246572</v>
      </c>
    </row>
    <row r="48" spans="1:12" x14ac:dyDescent="0.2">
      <c r="A48" s="41"/>
      <c r="B48" s="32"/>
      <c r="C48" s="32"/>
      <c r="D48" s="32"/>
      <c r="E48" s="130" t="s">
        <v>5</v>
      </c>
      <c r="F48" s="131"/>
      <c r="G48" s="132"/>
      <c r="H48" s="50"/>
      <c r="I48" s="53">
        <v>9</v>
      </c>
      <c r="J48" s="55"/>
      <c r="K48" s="48">
        <v>9</v>
      </c>
    </row>
    <row r="49" spans="1:12" x14ac:dyDescent="0.2">
      <c r="A49" s="41"/>
      <c r="B49" s="32"/>
      <c r="C49" s="32"/>
      <c r="D49" s="32"/>
      <c r="E49" s="130" t="s">
        <v>6</v>
      </c>
      <c r="F49" s="131"/>
      <c r="G49" s="132"/>
      <c r="H49" s="50"/>
      <c r="I49" s="53">
        <f>SUM(I45:I48)</f>
        <v>4270.0823013698628</v>
      </c>
      <c r="J49" s="55"/>
      <c r="K49" s="48">
        <f>SUM(K45:K48)</f>
        <v>4169.9687671232878</v>
      </c>
    </row>
    <row r="50" spans="1:12" x14ac:dyDescent="0.2">
      <c r="A50" s="41"/>
      <c r="B50" s="32"/>
      <c r="C50" s="32"/>
      <c r="D50" s="32"/>
      <c r="E50" s="130" t="s">
        <v>7</v>
      </c>
      <c r="F50" s="131"/>
      <c r="G50" s="132"/>
      <c r="H50" s="50"/>
      <c r="I50" s="53">
        <f>I49*12%</f>
        <v>512.40987616438349</v>
      </c>
      <c r="J50" s="55"/>
      <c r="K50" s="48">
        <f>K49*12%</f>
        <v>500.3962520547945</v>
      </c>
    </row>
    <row r="51" spans="1:12" ht="12.75" thickBot="1" x14ac:dyDescent="0.25">
      <c r="A51" s="30"/>
      <c r="B51" s="31"/>
      <c r="C51" s="31"/>
      <c r="D51" s="31"/>
      <c r="E51" s="127" t="s">
        <v>34</v>
      </c>
      <c r="F51" s="128"/>
      <c r="G51" s="129"/>
      <c r="H51" s="51"/>
      <c r="I51" s="54">
        <f>+I50+I49</f>
        <v>4782.4921775342464</v>
      </c>
      <c r="J51" s="56"/>
      <c r="K51" s="49">
        <f>+K50+K49</f>
        <v>4670.3650191780825</v>
      </c>
      <c r="L51" s="62"/>
    </row>
  </sheetData>
  <mergeCells count="23">
    <mergeCell ref="A2:K2"/>
    <mergeCell ref="A1:K1"/>
    <mergeCell ref="A3:G3"/>
    <mergeCell ref="E14:G14"/>
    <mergeCell ref="E15:G15"/>
    <mergeCell ref="E10:G10"/>
    <mergeCell ref="E11:G11"/>
    <mergeCell ref="E12:G12"/>
    <mergeCell ref="E13:G13"/>
    <mergeCell ref="J3:K3"/>
    <mergeCell ref="H3:I3"/>
    <mergeCell ref="E9:G9"/>
    <mergeCell ref="A32:K32"/>
    <mergeCell ref="A33:G33"/>
    <mergeCell ref="H33:I33"/>
    <mergeCell ref="J33:K33"/>
    <mergeCell ref="E45:G45"/>
    <mergeCell ref="E51:G51"/>
    <mergeCell ref="E46:G46"/>
    <mergeCell ref="E47:G47"/>
    <mergeCell ref="E48:G48"/>
    <mergeCell ref="E49:G49"/>
    <mergeCell ref="E50:G50"/>
  </mergeCells>
  <pageMargins left="0.70866141732283472" right="0.70866141732283472" top="0.74803149606299213" bottom="0.74803149606299213" header="0.31496062992125984" footer="0.31496062992125984"/>
  <pageSetup paperSize="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27"/>
  <sheetViews>
    <sheetView topLeftCell="A16" workbookViewId="0">
      <selection activeCell="B18" sqref="B18:J27"/>
    </sheetView>
  </sheetViews>
  <sheetFormatPr baseColWidth="10" defaultRowHeight="15" x14ac:dyDescent="0.25"/>
  <cols>
    <col min="1" max="2" width="11.42578125" style="4"/>
    <col min="3" max="3" width="12.42578125" bestFit="1" customWidth="1"/>
    <col min="4" max="4" width="10.5703125" customWidth="1"/>
    <col min="5" max="5" width="15.85546875" customWidth="1"/>
    <col min="6" max="6" width="9.28515625" customWidth="1"/>
    <col min="7" max="7" width="15.85546875" customWidth="1"/>
    <col min="8" max="8" width="8.85546875" customWidth="1"/>
    <col min="10" max="10" width="8.85546875" customWidth="1"/>
  </cols>
  <sheetData>
    <row r="2" spans="2:10" ht="15.75" thickBot="1" x14ac:dyDescent="0.3"/>
    <row r="3" spans="2:10" x14ac:dyDescent="0.25">
      <c r="B3" s="144" t="s">
        <v>95</v>
      </c>
      <c r="C3" s="145"/>
      <c r="D3" s="145"/>
      <c r="E3" s="145"/>
      <c r="F3" s="145"/>
      <c r="G3" s="145"/>
      <c r="H3" s="145"/>
      <c r="I3" s="145"/>
      <c r="J3" s="146"/>
    </row>
    <row r="4" spans="2:10" s="4" customFormat="1" x14ac:dyDescent="0.25">
      <c r="B4" s="147" t="s">
        <v>61</v>
      </c>
      <c r="C4" s="148"/>
      <c r="D4" s="148"/>
      <c r="E4" s="148"/>
      <c r="F4" s="148"/>
      <c r="G4" s="148"/>
      <c r="H4" s="148"/>
      <c r="I4" s="148"/>
      <c r="J4" s="149"/>
    </row>
    <row r="5" spans="2:10" x14ac:dyDescent="0.25">
      <c r="B5" s="150" t="s">
        <v>25</v>
      </c>
      <c r="C5" s="158" t="s">
        <v>2</v>
      </c>
      <c r="D5" s="158"/>
      <c r="E5" s="158"/>
      <c r="F5" s="158"/>
      <c r="G5" s="158" t="s">
        <v>42</v>
      </c>
      <c r="H5" s="158"/>
      <c r="I5" s="158"/>
      <c r="J5" s="159"/>
    </row>
    <row r="6" spans="2:10" x14ac:dyDescent="0.25">
      <c r="B6" s="150"/>
      <c r="C6" s="71" t="s">
        <v>8</v>
      </c>
      <c r="D6" s="71" t="s">
        <v>9</v>
      </c>
      <c r="E6" s="71" t="s">
        <v>37</v>
      </c>
      <c r="F6" s="71" t="s">
        <v>10</v>
      </c>
      <c r="G6" s="71" t="s">
        <v>8</v>
      </c>
      <c r="H6" s="71" t="s">
        <v>9</v>
      </c>
      <c r="I6" s="71" t="s">
        <v>37</v>
      </c>
      <c r="J6" s="73" t="s">
        <v>10</v>
      </c>
    </row>
    <row r="7" spans="2:10" ht="27.75" customHeight="1" x14ac:dyDescent="0.25">
      <c r="B7" s="74" t="s">
        <v>63</v>
      </c>
      <c r="C7" s="161" t="s">
        <v>38</v>
      </c>
      <c r="D7" s="64" t="s">
        <v>97</v>
      </c>
      <c r="E7" s="65" t="s">
        <v>98</v>
      </c>
      <c r="F7" s="66">
        <v>500</v>
      </c>
      <c r="G7" s="141" t="s">
        <v>38</v>
      </c>
      <c r="H7" s="64" t="s">
        <v>97</v>
      </c>
      <c r="I7" s="65" t="s">
        <v>98</v>
      </c>
      <c r="J7" s="81">
        <v>200</v>
      </c>
    </row>
    <row r="8" spans="2:10" s="4" customFormat="1" ht="22.5" x14ac:dyDescent="0.25">
      <c r="B8" s="74" t="s">
        <v>64</v>
      </c>
      <c r="C8" s="161"/>
      <c r="D8" s="64" t="s">
        <v>97</v>
      </c>
      <c r="E8" s="65" t="s">
        <v>99</v>
      </c>
      <c r="F8" s="66">
        <v>350</v>
      </c>
      <c r="G8" s="142"/>
      <c r="H8" s="64" t="s">
        <v>97</v>
      </c>
      <c r="I8" s="65" t="s">
        <v>98</v>
      </c>
      <c r="J8" s="81">
        <v>500</v>
      </c>
    </row>
    <row r="9" spans="2:10" s="4" customFormat="1" ht="22.5" x14ac:dyDescent="0.25">
      <c r="B9" s="74" t="s">
        <v>112</v>
      </c>
      <c r="C9" s="161"/>
      <c r="D9" s="64" t="s">
        <v>97</v>
      </c>
      <c r="E9" s="65" t="s">
        <v>98</v>
      </c>
      <c r="F9" s="66">
        <v>350</v>
      </c>
      <c r="G9" s="142"/>
      <c r="H9" s="64" t="s">
        <v>97</v>
      </c>
      <c r="I9" s="65" t="s">
        <v>98</v>
      </c>
      <c r="J9" s="81">
        <v>200</v>
      </c>
    </row>
    <row r="10" spans="2:10" ht="22.5" x14ac:dyDescent="0.25">
      <c r="B10" s="74" t="s">
        <v>113</v>
      </c>
      <c r="C10" s="161"/>
      <c r="D10" s="64" t="s">
        <v>97</v>
      </c>
      <c r="E10" s="65" t="s">
        <v>99</v>
      </c>
      <c r="F10" s="66">
        <v>350</v>
      </c>
      <c r="G10" s="143"/>
      <c r="H10" s="64" t="s">
        <v>97</v>
      </c>
      <c r="I10" s="65" t="s">
        <v>98</v>
      </c>
      <c r="J10" s="81">
        <v>500</v>
      </c>
    </row>
    <row r="11" spans="2:10" ht="15" customHeight="1" x14ac:dyDescent="0.25">
      <c r="B11" s="151" t="s">
        <v>96</v>
      </c>
      <c r="C11" s="160" t="s">
        <v>39</v>
      </c>
      <c r="D11" s="153" t="s">
        <v>100</v>
      </c>
      <c r="E11" s="153"/>
      <c r="F11" s="153"/>
      <c r="G11" s="160" t="s">
        <v>39</v>
      </c>
      <c r="H11" s="155" t="s">
        <v>103</v>
      </c>
      <c r="I11" s="156"/>
      <c r="J11" s="157"/>
    </row>
    <row r="12" spans="2:10" s="4" customFormat="1" x14ac:dyDescent="0.25">
      <c r="B12" s="151"/>
      <c r="C12" s="160"/>
      <c r="D12" s="153"/>
      <c r="E12" s="153"/>
      <c r="F12" s="153"/>
      <c r="G12" s="160"/>
      <c r="H12" s="155" t="s">
        <v>104</v>
      </c>
      <c r="I12" s="156"/>
      <c r="J12" s="157"/>
    </row>
    <row r="13" spans="2:10" ht="22.5" x14ac:dyDescent="0.25">
      <c r="B13" s="151"/>
      <c r="C13" s="72" t="s">
        <v>40</v>
      </c>
      <c r="D13" s="153" t="s">
        <v>101</v>
      </c>
      <c r="E13" s="153"/>
      <c r="F13" s="153"/>
      <c r="G13" s="72" t="s">
        <v>59</v>
      </c>
      <c r="H13" s="153" t="s">
        <v>106</v>
      </c>
      <c r="I13" s="153"/>
      <c r="J13" s="153"/>
    </row>
    <row r="14" spans="2:10" ht="23.25" thickBot="1" x14ac:dyDescent="0.3">
      <c r="B14" s="152"/>
      <c r="C14" s="75" t="s">
        <v>41</v>
      </c>
      <c r="D14" s="154" t="s">
        <v>102</v>
      </c>
      <c r="E14" s="154"/>
      <c r="F14" s="154"/>
      <c r="G14" s="75" t="s">
        <v>105</v>
      </c>
      <c r="H14" s="153" t="s">
        <v>103</v>
      </c>
      <c r="I14" s="153"/>
      <c r="J14" s="153"/>
    </row>
    <row r="15" spans="2:10" s="4" customFormat="1" x14ac:dyDescent="0.25">
      <c r="B15" s="63"/>
      <c r="C15" s="67"/>
      <c r="D15" s="68"/>
      <c r="E15" s="68"/>
      <c r="F15" s="68"/>
      <c r="G15" s="67"/>
      <c r="H15" s="69"/>
      <c r="I15" s="70"/>
      <c r="J15" s="70"/>
    </row>
    <row r="17" spans="2:10" ht="15.75" thickBot="1" x14ac:dyDescent="0.3"/>
    <row r="18" spans="2:10" x14ac:dyDescent="0.25">
      <c r="B18" s="144" t="s">
        <v>95</v>
      </c>
      <c r="C18" s="145"/>
      <c r="D18" s="145"/>
      <c r="E18" s="145"/>
      <c r="F18" s="145"/>
      <c r="G18" s="145"/>
      <c r="H18" s="145"/>
      <c r="I18" s="145"/>
      <c r="J18" s="146"/>
    </row>
    <row r="19" spans="2:10" x14ac:dyDescent="0.25">
      <c r="B19" s="147" t="s">
        <v>71</v>
      </c>
      <c r="C19" s="148"/>
      <c r="D19" s="148"/>
      <c r="E19" s="148"/>
      <c r="F19" s="148"/>
      <c r="G19" s="148"/>
      <c r="H19" s="148"/>
      <c r="I19" s="148"/>
      <c r="J19" s="149"/>
    </row>
    <row r="20" spans="2:10" x14ac:dyDescent="0.25">
      <c r="B20" s="162" t="s">
        <v>107</v>
      </c>
      <c r="C20" s="158" t="s">
        <v>2</v>
      </c>
      <c r="D20" s="158"/>
      <c r="E20" s="158"/>
      <c r="F20" s="158"/>
      <c r="G20" s="158" t="s">
        <v>42</v>
      </c>
      <c r="H20" s="158"/>
      <c r="I20" s="158"/>
      <c r="J20" s="159"/>
    </row>
    <row r="21" spans="2:10" x14ac:dyDescent="0.25">
      <c r="B21" s="162"/>
      <c r="C21" s="71" t="s">
        <v>8</v>
      </c>
      <c r="D21" s="71" t="s">
        <v>9</v>
      </c>
      <c r="E21" s="71" t="s">
        <v>37</v>
      </c>
      <c r="F21" s="71" t="s">
        <v>10</v>
      </c>
      <c r="G21" s="71" t="s">
        <v>8</v>
      </c>
      <c r="H21" s="71" t="s">
        <v>9</v>
      </c>
      <c r="I21" s="71" t="s">
        <v>37</v>
      </c>
      <c r="J21" s="73" t="s">
        <v>10</v>
      </c>
    </row>
    <row r="22" spans="2:10" ht="22.5" x14ac:dyDescent="0.25">
      <c r="B22" s="74" t="s">
        <v>108</v>
      </c>
      <c r="C22" s="161" t="s">
        <v>38</v>
      </c>
      <c r="D22" s="64" t="s">
        <v>97</v>
      </c>
      <c r="E22" s="65" t="s">
        <v>98</v>
      </c>
      <c r="F22" s="66">
        <v>120</v>
      </c>
      <c r="G22" s="141" t="s">
        <v>38</v>
      </c>
      <c r="H22" s="64" t="s">
        <v>97</v>
      </c>
      <c r="I22" s="65" t="s">
        <v>98</v>
      </c>
      <c r="J22" s="81">
        <v>200</v>
      </c>
    </row>
    <row r="23" spans="2:10" ht="22.5" x14ac:dyDescent="0.25">
      <c r="B23" s="74" t="s">
        <v>109</v>
      </c>
      <c r="C23" s="161"/>
      <c r="D23" s="64" t="s">
        <v>110</v>
      </c>
      <c r="E23" s="65" t="s">
        <v>98</v>
      </c>
      <c r="F23" s="66">
        <v>400</v>
      </c>
      <c r="G23" s="142"/>
      <c r="H23" s="64" t="s">
        <v>110</v>
      </c>
      <c r="I23" s="65" t="s">
        <v>98</v>
      </c>
      <c r="J23" s="81">
        <v>300</v>
      </c>
    </row>
    <row r="24" spans="2:10" x14ac:dyDescent="0.25">
      <c r="B24" s="151" t="s">
        <v>96</v>
      </c>
      <c r="C24" s="160" t="s">
        <v>39</v>
      </c>
      <c r="D24" s="153" t="s">
        <v>100</v>
      </c>
      <c r="E24" s="153"/>
      <c r="F24" s="153"/>
      <c r="G24" s="160" t="s">
        <v>39</v>
      </c>
      <c r="H24" s="153" t="s">
        <v>100</v>
      </c>
      <c r="I24" s="153"/>
      <c r="J24" s="153"/>
    </row>
    <row r="25" spans="2:10" x14ac:dyDescent="0.25">
      <c r="B25" s="151"/>
      <c r="C25" s="160"/>
      <c r="D25" s="153"/>
      <c r="E25" s="153"/>
      <c r="F25" s="153"/>
      <c r="G25" s="160"/>
      <c r="H25" s="153"/>
      <c r="I25" s="153"/>
      <c r="J25" s="153"/>
    </row>
    <row r="26" spans="2:10" ht="22.5" x14ac:dyDescent="0.25">
      <c r="B26" s="151"/>
      <c r="C26" s="72" t="s">
        <v>40</v>
      </c>
      <c r="D26" s="153" t="s">
        <v>101</v>
      </c>
      <c r="E26" s="153"/>
      <c r="F26" s="153"/>
      <c r="G26" s="72" t="s">
        <v>59</v>
      </c>
      <c r="H26" s="153" t="s">
        <v>106</v>
      </c>
      <c r="I26" s="153"/>
      <c r="J26" s="153"/>
    </row>
    <row r="27" spans="2:10" ht="23.25" thickBot="1" x14ac:dyDescent="0.3">
      <c r="B27" s="152"/>
      <c r="C27" s="75" t="s">
        <v>41</v>
      </c>
      <c r="D27" s="154" t="s">
        <v>102</v>
      </c>
      <c r="E27" s="154"/>
      <c r="F27" s="154"/>
      <c r="G27" s="75" t="s">
        <v>105</v>
      </c>
      <c r="H27" s="153" t="s">
        <v>103</v>
      </c>
      <c r="I27" s="153"/>
      <c r="J27" s="153"/>
    </row>
  </sheetData>
  <mergeCells count="33">
    <mergeCell ref="D26:F26"/>
    <mergeCell ref="C11:C12"/>
    <mergeCell ref="H26:J26"/>
    <mergeCell ref="D27:F27"/>
    <mergeCell ref="H27:J27"/>
    <mergeCell ref="H24:J25"/>
    <mergeCell ref="B18:J18"/>
    <mergeCell ref="B19:J19"/>
    <mergeCell ref="B20:B21"/>
    <mergeCell ref="C20:F20"/>
    <mergeCell ref="G20:J20"/>
    <mergeCell ref="C22:C23"/>
    <mergeCell ref="G22:G23"/>
    <mergeCell ref="B24:B27"/>
    <mergeCell ref="C24:C25"/>
    <mergeCell ref="D24:F25"/>
    <mergeCell ref="G24:G25"/>
    <mergeCell ref="G7:G10"/>
    <mergeCell ref="B3:J3"/>
    <mergeCell ref="B4:J4"/>
    <mergeCell ref="B5:B6"/>
    <mergeCell ref="B11:B14"/>
    <mergeCell ref="D11:F12"/>
    <mergeCell ref="D13:F13"/>
    <mergeCell ref="D14:F14"/>
    <mergeCell ref="H11:J11"/>
    <mergeCell ref="H12:J12"/>
    <mergeCell ref="H13:J13"/>
    <mergeCell ref="H14:J14"/>
    <mergeCell ref="C5:F5"/>
    <mergeCell ref="G5:J5"/>
    <mergeCell ref="G11:G12"/>
    <mergeCell ref="C7:C10"/>
  </mergeCells>
  <pageMargins left="0.70866141732283472" right="0.70866141732283472" top="0.74803149606299213" bottom="0.74803149606299213" header="0.31496062992125984" footer="0.31496062992125984"/>
  <pageSetup paperSize="9" scale="80"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41"/>
  <sheetViews>
    <sheetView workbookViewId="0">
      <selection activeCell="C50" sqref="C50"/>
    </sheetView>
  </sheetViews>
  <sheetFormatPr baseColWidth="10" defaultRowHeight="11.25" x14ac:dyDescent="0.2"/>
  <cols>
    <col min="1" max="1" width="11.42578125" style="1"/>
    <col min="2" max="2" width="25.140625" style="1" customWidth="1"/>
    <col min="3" max="3" width="8.140625" style="1" customWidth="1"/>
    <col min="4" max="4" width="15.7109375" style="1" bestFit="1" customWidth="1"/>
    <col min="5" max="5" width="14.28515625" style="1" bestFit="1" customWidth="1"/>
    <col min="6" max="16384" width="11.42578125" style="1"/>
  </cols>
  <sheetData>
    <row r="2" spans="2:8" ht="12" thickBot="1" x14ac:dyDescent="0.25"/>
    <row r="3" spans="2:8" ht="12" thickBot="1" x14ac:dyDescent="0.25">
      <c r="B3" s="164" t="s">
        <v>111</v>
      </c>
      <c r="C3" s="165"/>
      <c r="D3" s="165"/>
      <c r="E3" s="166"/>
    </row>
    <row r="4" spans="2:8" ht="12.75" thickBot="1" x14ac:dyDescent="0.25">
      <c r="B4" s="118" t="s">
        <v>61</v>
      </c>
      <c r="C4" s="119"/>
      <c r="D4" s="119"/>
      <c r="E4" s="120"/>
    </row>
    <row r="5" spans="2:8" x14ac:dyDescent="0.2">
      <c r="B5" s="16" t="s">
        <v>44</v>
      </c>
      <c r="C5" s="82"/>
      <c r="D5" s="20" t="s">
        <v>51</v>
      </c>
      <c r="E5" s="84" t="s">
        <v>36</v>
      </c>
    </row>
    <row r="6" spans="2:8" x14ac:dyDescent="0.2">
      <c r="B6" s="23" t="s">
        <v>45</v>
      </c>
      <c r="C6" s="83" t="s">
        <v>25</v>
      </c>
      <c r="D6" s="13" t="s">
        <v>43</v>
      </c>
      <c r="E6" s="85" t="s">
        <v>43</v>
      </c>
    </row>
    <row r="7" spans="2:8" ht="15" customHeight="1" x14ac:dyDescent="0.2">
      <c r="B7" s="167" t="s">
        <v>11</v>
      </c>
      <c r="C7" s="3" t="s">
        <v>63</v>
      </c>
      <c r="D7" s="13">
        <v>50000</v>
      </c>
      <c r="E7" s="85">
        <v>30000</v>
      </c>
    </row>
    <row r="8" spans="2:8" x14ac:dyDescent="0.2">
      <c r="B8" s="168"/>
      <c r="C8" s="3" t="s">
        <v>64</v>
      </c>
      <c r="D8" s="13">
        <v>20000</v>
      </c>
      <c r="E8" s="85">
        <v>30000</v>
      </c>
    </row>
    <row r="9" spans="2:8" x14ac:dyDescent="0.2">
      <c r="B9" s="168"/>
      <c r="C9" s="3" t="s">
        <v>112</v>
      </c>
      <c r="D9" s="13">
        <v>50000</v>
      </c>
      <c r="E9" s="85">
        <v>30000</v>
      </c>
    </row>
    <row r="10" spans="2:8" x14ac:dyDescent="0.2">
      <c r="B10" s="169"/>
      <c r="C10" s="3" t="s">
        <v>113</v>
      </c>
      <c r="D10" s="88">
        <v>30000</v>
      </c>
      <c r="E10" s="85">
        <v>30000</v>
      </c>
    </row>
    <row r="11" spans="2:8" x14ac:dyDescent="0.2">
      <c r="B11" s="95" t="s">
        <v>119</v>
      </c>
      <c r="C11" s="3" t="s">
        <v>63</v>
      </c>
      <c r="D11" s="88">
        <v>1000</v>
      </c>
      <c r="E11" s="85" t="s">
        <v>118</v>
      </c>
    </row>
    <row r="12" spans="2:8" x14ac:dyDescent="0.2">
      <c r="B12" s="2" t="s">
        <v>46</v>
      </c>
      <c r="C12" s="141" t="s">
        <v>96</v>
      </c>
      <c r="D12" s="13">
        <v>5000</v>
      </c>
      <c r="E12" s="85">
        <v>5000</v>
      </c>
    </row>
    <row r="13" spans="2:8" ht="15" customHeight="1" x14ac:dyDescent="0.2">
      <c r="B13" s="15" t="s">
        <v>47</v>
      </c>
      <c r="C13" s="142"/>
      <c r="D13" s="13">
        <v>3000</v>
      </c>
      <c r="E13" s="86">
        <v>3000</v>
      </c>
      <c r="H13" s="90"/>
    </row>
    <row r="14" spans="2:8" ht="15" customHeight="1" x14ac:dyDescent="0.2">
      <c r="B14" s="15" t="s">
        <v>48</v>
      </c>
      <c r="C14" s="142"/>
      <c r="D14" s="13" t="s">
        <v>43</v>
      </c>
      <c r="E14" s="85" t="s">
        <v>43</v>
      </c>
    </row>
    <row r="15" spans="2:8" x14ac:dyDescent="0.2">
      <c r="B15" s="15" t="s">
        <v>49</v>
      </c>
      <c r="C15" s="142"/>
      <c r="D15" s="13" t="s">
        <v>114</v>
      </c>
      <c r="E15" s="85" t="s">
        <v>114</v>
      </c>
    </row>
    <row r="16" spans="2:8" ht="15" customHeight="1" x14ac:dyDescent="0.2">
      <c r="B16" s="21" t="s">
        <v>50</v>
      </c>
      <c r="C16" s="142"/>
      <c r="D16" s="14" t="s">
        <v>43</v>
      </c>
      <c r="E16" s="87" t="s">
        <v>43</v>
      </c>
    </row>
    <row r="17" spans="2:5" ht="15" customHeight="1" x14ac:dyDescent="0.2">
      <c r="B17" s="21" t="s">
        <v>52</v>
      </c>
      <c r="C17" s="142"/>
      <c r="D17" s="14" t="s">
        <v>115</v>
      </c>
      <c r="E17" s="92" t="s">
        <v>115</v>
      </c>
    </row>
    <row r="18" spans="2:5" ht="15" customHeight="1" x14ac:dyDescent="0.2">
      <c r="B18" s="21" t="s">
        <v>53</v>
      </c>
      <c r="C18" s="142"/>
      <c r="D18" s="89">
        <v>100</v>
      </c>
      <c r="E18" s="91" t="s">
        <v>24</v>
      </c>
    </row>
    <row r="19" spans="2:5" ht="15" customHeight="1" x14ac:dyDescent="0.2">
      <c r="B19" s="21" t="s">
        <v>54</v>
      </c>
      <c r="C19" s="142"/>
      <c r="D19" s="89">
        <v>150</v>
      </c>
      <c r="E19" s="91" t="s">
        <v>24</v>
      </c>
    </row>
    <row r="20" spans="2:5" ht="15" customHeight="1" x14ac:dyDescent="0.2">
      <c r="B20" s="93" t="s">
        <v>117</v>
      </c>
      <c r="C20" s="142"/>
      <c r="D20" s="94" t="s">
        <v>118</v>
      </c>
      <c r="E20" s="91" t="s">
        <v>115</v>
      </c>
    </row>
    <row r="21" spans="2:5" ht="15.75" customHeight="1" thickBot="1" x14ac:dyDescent="0.25">
      <c r="B21" s="22" t="s">
        <v>116</v>
      </c>
      <c r="C21" s="163"/>
      <c r="D21" s="14" t="s">
        <v>43</v>
      </c>
      <c r="E21" s="92" t="s">
        <v>24</v>
      </c>
    </row>
    <row r="22" spans="2:5" ht="12" thickBot="1" x14ac:dyDescent="0.25"/>
    <row r="23" spans="2:5" ht="12" thickBot="1" x14ac:dyDescent="0.25">
      <c r="B23" s="96" t="s">
        <v>120</v>
      </c>
      <c r="C23" s="97"/>
      <c r="D23" s="98"/>
    </row>
    <row r="25" spans="2:5" ht="12" thickBot="1" x14ac:dyDescent="0.25"/>
    <row r="26" spans="2:5" ht="12" thickBot="1" x14ac:dyDescent="0.25">
      <c r="B26" s="164" t="s">
        <v>111</v>
      </c>
      <c r="C26" s="165"/>
      <c r="D26" s="165"/>
      <c r="E26" s="166"/>
    </row>
    <row r="27" spans="2:5" ht="12.75" thickBot="1" x14ac:dyDescent="0.25">
      <c r="B27" s="118" t="s">
        <v>71</v>
      </c>
      <c r="C27" s="119"/>
      <c r="D27" s="119"/>
      <c r="E27" s="120"/>
    </row>
    <row r="28" spans="2:5" x14ac:dyDescent="0.2">
      <c r="B28" s="16" t="s">
        <v>44</v>
      </c>
      <c r="C28" s="82"/>
      <c r="D28" s="20" t="s">
        <v>51</v>
      </c>
      <c r="E28" s="84" t="s">
        <v>36</v>
      </c>
    </row>
    <row r="29" spans="2:5" x14ac:dyDescent="0.2">
      <c r="B29" s="23" t="s">
        <v>45</v>
      </c>
      <c r="C29" s="83" t="s">
        <v>121</v>
      </c>
      <c r="D29" s="13" t="s">
        <v>43</v>
      </c>
      <c r="E29" s="85" t="s">
        <v>43</v>
      </c>
    </row>
    <row r="30" spans="2:5" x14ac:dyDescent="0.2">
      <c r="B30" s="99" t="s">
        <v>11</v>
      </c>
      <c r="C30" s="3" t="s">
        <v>122</v>
      </c>
      <c r="D30" s="13">
        <v>20000</v>
      </c>
      <c r="E30" s="85">
        <v>30000</v>
      </c>
    </row>
    <row r="31" spans="2:5" x14ac:dyDescent="0.2">
      <c r="B31" s="100"/>
      <c r="C31" s="3" t="s">
        <v>123</v>
      </c>
      <c r="D31" s="13">
        <v>15000</v>
      </c>
      <c r="E31" s="85">
        <v>5000</v>
      </c>
    </row>
    <row r="32" spans="2:5" x14ac:dyDescent="0.2">
      <c r="B32" s="2" t="s">
        <v>46</v>
      </c>
      <c r="C32" s="141" t="s">
        <v>96</v>
      </c>
      <c r="D32" s="13">
        <v>5000</v>
      </c>
      <c r="E32" s="85">
        <v>3000</v>
      </c>
    </row>
    <row r="33" spans="2:5" x14ac:dyDescent="0.2">
      <c r="B33" s="15" t="s">
        <v>47</v>
      </c>
      <c r="C33" s="142"/>
      <c r="D33" s="13">
        <v>3000</v>
      </c>
      <c r="E33" s="86">
        <v>1000</v>
      </c>
    </row>
    <row r="34" spans="2:5" x14ac:dyDescent="0.2">
      <c r="B34" s="15" t="s">
        <v>48</v>
      </c>
      <c r="C34" s="142"/>
      <c r="D34" s="13" t="s">
        <v>43</v>
      </c>
      <c r="E34" s="85" t="s">
        <v>43</v>
      </c>
    </row>
    <row r="35" spans="2:5" x14ac:dyDescent="0.2">
      <c r="B35" s="15" t="s">
        <v>49</v>
      </c>
      <c r="C35" s="142"/>
      <c r="D35" s="13" t="s">
        <v>114</v>
      </c>
      <c r="E35" s="85" t="s">
        <v>114</v>
      </c>
    </row>
    <row r="36" spans="2:5" x14ac:dyDescent="0.2">
      <c r="B36" s="21" t="s">
        <v>50</v>
      </c>
      <c r="C36" s="142"/>
      <c r="D36" s="14" t="s">
        <v>43</v>
      </c>
      <c r="E36" s="87" t="s">
        <v>43</v>
      </c>
    </row>
    <row r="37" spans="2:5" ht="22.5" x14ac:dyDescent="0.2">
      <c r="B37" s="21" t="s">
        <v>52</v>
      </c>
      <c r="C37" s="142"/>
      <c r="D37" s="14" t="s">
        <v>124</v>
      </c>
      <c r="E37" s="14" t="s">
        <v>124</v>
      </c>
    </row>
    <row r="38" spans="2:5" x14ac:dyDescent="0.2">
      <c r="B38" s="21" t="s">
        <v>53</v>
      </c>
      <c r="C38" s="142"/>
      <c r="D38" s="89">
        <v>100</v>
      </c>
      <c r="E38" s="91" t="s">
        <v>24</v>
      </c>
    </row>
    <row r="39" spans="2:5" x14ac:dyDescent="0.2">
      <c r="B39" s="21" t="s">
        <v>54</v>
      </c>
      <c r="C39" s="142"/>
      <c r="D39" s="89">
        <v>150</v>
      </c>
      <c r="E39" s="91" t="s">
        <v>24</v>
      </c>
    </row>
    <row r="40" spans="2:5" x14ac:dyDescent="0.2">
      <c r="B40" s="93" t="s">
        <v>117</v>
      </c>
      <c r="C40" s="142"/>
      <c r="D40" s="94" t="s">
        <v>125</v>
      </c>
      <c r="E40" s="94" t="s">
        <v>125</v>
      </c>
    </row>
    <row r="41" spans="2:5" ht="12" thickBot="1" x14ac:dyDescent="0.25">
      <c r="B41" s="22" t="s">
        <v>116</v>
      </c>
      <c r="C41" s="163"/>
      <c r="D41" s="14" t="s">
        <v>43</v>
      </c>
      <c r="E41" s="92" t="s">
        <v>24</v>
      </c>
    </row>
  </sheetData>
  <mergeCells count="7">
    <mergeCell ref="C32:C41"/>
    <mergeCell ref="B4:E4"/>
    <mergeCell ref="B3:E3"/>
    <mergeCell ref="B7:B10"/>
    <mergeCell ref="C12:C21"/>
    <mergeCell ref="B26:E26"/>
    <mergeCell ref="B27:E27"/>
  </mergeCells>
  <pageMargins left="0.70866141732283472" right="0.70866141732283472" top="0.74803149606299213" bottom="0.74803149606299213" header="0.31496062992125984" footer="0.31496062992125984"/>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TR IMP Y INTERNO</vt:lpstr>
      <vt:lpstr>VEHICULOS</vt:lpstr>
      <vt:lpstr>DEDUCIBLES VH</vt:lpstr>
      <vt:lpstr>coberturas vh</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EMISION1</dc:creator>
  <cp:lastModifiedBy>Mayra Martinez</cp:lastModifiedBy>
  <cp:lastPrinted>2019-12-03T16:45:24Z</cp:lastPrinted>
  <dcterms:created xsi:type="dcterms:W3CDTF">2019-07-21T21:21:52Z</dcterms:created>
  <dcterms:modified xsi:type="dcterms:W3CDTF">2019-12-03T16:46:57Z</dcterms:modified>
</cp:coreProperties>
</file>